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Archive Cost Analysis\Cost Analysis - 2014-15\Administrative Cost\"/>
    </mc:Choice>
  </mc:AlternateContent>
  <workbookProtection workbookAlgorithmName="SHA-512" workbookHashValue="/gKdGLcT2fsyoQwm6zq3G/1BcrBsalhkemgsbvUN0w1mYh/EArwaNiH8JmgpY95GLF0IKoFSPpPGBkkx/HQ99A==" workbookSaltValue="8Vvq67a0EevKmMZMYCu65A==" workbookSpinCount="100000" lockStructure="1"/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state="hidden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I83" i="18" l="1"/>
  <c r="I83" i="12" l="1"/>
  <c r="I83" i="19" l="1"/>
  <c r="I83" i="7" l="1"/>
  <c r="I83" i="13" l="1"/>
  <c r="I83" i="6" l="1"/>
  <c r="I83" i="30" l="1"/>
  <c r="I83" i="11" l="1"/>
  <c r="I83" i="27" l="1"/>
  <c r="I83" i="25" l="1"/>
  <c r="I83" i="10" l="1"/>
  <c r="I83" i="20" l="1"/>
  <c r="I83" i="28" l="1"/>
  <c r="I83" i="21" l="1"/>
  <c r="I83" i="5" l="1"/>
  <c r="I83" i="9" l="1"/>
  <c r="I83" i="22" l="1"/>
  <c r="G77" i="22"/>
  <c r="K73" i="22"/>
  <c r="K72" i="22"/>
  <c r="K71" i="22"/>
  <c r="J70" i="22"/>
  <c r="I70" i="22"/>
  <c r="G70" i="22"/>
  <c r="K69" i="22"/>
  <c r="K68" i="22"/>
  <c r="K67" i="22"/>
  <c r="J66" i="22"/>
  <c r="I66" i="22"/>
  <c r="G66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I47" i="22"/>
  <c r="K47" i="22" s="1"/>
  <c r="G47" i="22"/>
  <c r="K46" i="22"/>
  <c r="K45" i="22"/>
  <c r="K44" i="22"/>
  <c r="J43" i="22"/>
  <c r="J42" i="22" s="1"/>
  <c r="G43" i="22"/>
  <c r="I42" i="22"/>
  <c r="G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I28" i="22"/>
  <c r="K28" i="22" s="1"/>
  <c r="G28" i="22"/>
  <c r="G25" i="22" s="1"/>
  <c r="K27" i="22"/>
  <c r="K26" i="22"/>
  <c r="J25" i="22"/>
  <c r="K24" i="22"/>
  <c r="K23" i="22"/>
  <c r="K22" i="22"/>
  <c r="K21" i="22"/>
  <c r="K20" i="22"/>
  <c r="K19" i="22"/>
  <c r="K18" i="22"/>
  <c r="K17" i="22"/>
  <c r="K16" i="22"/>
  <c r="K15" i="22"/>
  <c r="K14" i="22"/>
  <c r="I13" i="22"/>
  <c r="I8" i="22" s="1"/>
  <c r="G13" i="22"/>
  <c r="G8" i="22" s="1"/>
  <c r="K12" i="22"/>
  <c r="K11" i="22"/>
  <c r="K10" i="22"/>
  <c r="K9" i="22"/>
  <c r="J8" i="22"/>
  <c r="K13" i="22" l="1"/>
  <c r="J76" i="22"/>
  <c r="J77" i="22" s="1"/>
  <c r="I25" i="22"/>
  <c r="I76" i="22" s="1"/>
  <c r="G76" i="22"/>
  <c r="K43" i="22"/>
  <c r="K76" i="22" l="1"/>
  <c r="I77" i="22"/>
  <c r="I83" i="31"/>
  <c r="I83" i="29" l="1"/>
  <c r="I83" i="26" l="1"/>
  <c r="I83" i="24" l="1"/>
  <c r="I83" i="23" l="1"/>
  <c r="I83" i="4" l="1"/>
  <c r="I83" i="17" l="1"/>
  <c r="I83" i="16" l="1"/>
  <c r="I83" i="15" l="1"/>
  <c r="I83" i="14" l="1"/>
  <c r="I83" i="8" l="1"/>
  <c r="G78" i="25" l="1"/>
  <c r="J17" i="33" l="1"/>
  <c r="K17" i="33"/>
  <c r="K21" i="33" l="1"/>
  <c r="J21" i="33"/>
  <c r="J32" i="33" l="1"/>
  <c r="K32" i="33"/>
  <c r="K24" i="33" l="1"/>
  <c r="J24" i="33"/>
  <c r="J12" i="33" l="1"/>
  <c r="K12" i="33"/>
  <c r="K31" i="33" l="1"/>
  <c r="J31" i="33"/>
  <c r="J35" i="33" l="1"/>
  <c r="K35" i="33"/>
  <c r="J20" i="33" l="1"/>
  <c r="K20" i="33"/>
  <c r="K13" i="33" l="1"/>
  <c r="J13" i="33"/>
  <c r="J11" i="33" l="1"/>
  <c r="K11" i="33"/>
  <c r="K7" i="33" l="1"/>
  <c r="J7" i="33"/>
  <c r="J25" i="33" l="1"/>
  <c r="K25" i="33"/>
  <c r="J30" i="33" l="1"/>
  <c r="K30" i="33"/>
  <c r="K18" i="33" l="1"/>
  <c r="J18" i="33"/>
  <c r="J14" i="33" l="1"/>
  <c r="K14" i="33"/>
  <c r="K29" i="33" l="1"/>
  <c r="J29" i="33"/>
  <c r="J33" i="33" l="1"/>
  <c r="K33" i="33"/>
  <c r="K8" i="33" l="1"/>
  <c r="J8" i="33"/>
  <c r="J23" i="33" l="1"/>
  <c r="K23" i="33"/>
  <c r="K22" i="33" l="1"/>
  <c r="J22" i="33"/>
  <c r="J34" i="33" l="1"/>
  <c r="K34" i="33"/>
  <c r="J9" i="33" l="1"/>
  <c r="K9" i="33"/>
  <c r="K16" i="33" l="1"/>
  <c r="J16" i="33"/>
  <c r="J26" i="33" l="1"/>
  <c r="K26" i="33"/>
  <c r="K28" i="33" l="1"/>
  <c r="J28" i="33"/>
  <c r="J10" i="33" l="1"/>
  <c r="K10" i="33"/>
  <c r="K15" i="33" l="1"/>
  <c r="J15" i="33"/>
  <c r="J27" i="33" l="1"/>
  <c r="K27" i="33"/>
  <c r="F11" i="33" l="1"/>
  <c r="F26" i="33"/>
  <c r="F13" i="33"/>
  <c r="F24" i="33"/>
  <c r="F8" i="33"/>
  <c r="F29" i="33"/>
  <c r="F16" i="33"/>
  <c r="F27" i="33"/>
  <c r="F9" i="33"/>
  <c r="F23" i="33"/>
  <c r="F28" i="33"/>
  <c r="F21" i="33"/>
  <c r="F18" i="33"/>
  <c r="F14" i="33"/>
  <c r="F34" i="33"/>
  <c r="F19" i="33"/>
  <c r="F35" i="33"/>
  <c r="F17" i="33"/>
  <c r="F10" i="33"/>
  <c r="F33" i="33"/>
  <c r="F7" i="33"/>
  <c r="F22" i="33"/>
  <c r="F12" i="33"/>
  <c r="F32" i="33"/>
  <c r="F15" i="33"/>
  <c r="F25" i="33" l="1"/>
  <c r="G15" i="33" l="1"/>
  <c r="G18" i="33"/>
  <c r="G32" i="33"/>
  <c r="G21" i="33"/>
  <c r="G12" i="33"/>
  <c r="G28" i="33"/>
  <c r="G23" i="33"/>
  <c r="G22" i="33"/>
  <c r="G9" i="33"/>
  <c r="G7" i="33"/>
  <c r="G27" i="33"/>
  <c r="G33" i="33"/>
  <c r="G16" i="33"/>
  <c r="G10" i="33"/>
  <c r="G8" i="33"/>
  <c r="G17" i="33"/>
  <c r="G24" i="33"/>
  <c r="G35" i="33"/>
  <c r="G13" i="33"/>
  <c r="G19" i="33"/>
  <c r="G26" i="33"/>
  <c r="G14" i="33"/>
  <c r="G25" i="33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N31" i="36" s="1"/>
  <c r="AM29" i="36"/>
  <c r="AK27" i="36"/>
  <c r="AM25" i="36"/>
  <c r="AK20" i="36"/>
  <c r="AM20" i="36"/>
  <c r="AK25" i="36"/>
  <c r="AL20" i="36"/>
  <c r="AN58" i="36" l="1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Q31" i="36"/>
  <c r="AO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58" i="36" l="1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G31" i="33" l="1"/>
  <c r="F31" i="33" l="1"/>
  <c r="G34" i="33" l="1"/>
  <c r="C31" i="33" l="1"/>
  <c r="C35" i="33" l="1"/>
  <c r="C26" i="33" l="1"/>
  <c r="C20" i="33" l="1"/>
  <c r="C8" i="33" l="1"/>
  <c r="C34" i="33" l="1"/>
  <c r="C18" i="33" l="1"/>
  <c r="G30" i="33" l="1"/>
  <c r="C10" i="33"/>
  <c r="C7" i="33"/>
  <c r="C32" i="33"/>
  <c r="F30" i="33" l="1"/>
  <c r="C28" i="33" l="1"/>
  <c r="C15" i="33" l="1"/>
  <c r="C21" i="33" l="1"/>
  <c r="C27" i="33" l="1"/>
  <c r="G29" i="33" l="1"/>
  <c r="C19" i="33" l="1"/>
  <c r="C12" i="33"/>
  <c r="C24" i="33" l="1"/>
  <c r="C13" i="33" l="1"/>
  <c r="C16" i="33" l="1"/>
  <c r="C33" i="33" l="1"/>
  <c r="C22" i="33" l="1"/>
  <c r="C11" i="33"/>
  <c r="C14" i="33" l="1"/>
  <c r="G11" i="33" l="1"/>
  <c r="C30" i="33"/>
  <c r="C25" i="33" l="1"/>
  <c r="C9" i="33" l="1"/>
  <c r="J19" i="33" l="1"/>
  <c r="K19" i="33"/>
  <c r="G20" i="33"/>
  <c r="C29" i="33"/>
  <c r="F20" i="33" l="1"/>
  <c r="C17" i="33"/>
  <c r="C23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<sst xmlns="http://schemas.openxmlformats.org/spreadsheetml/2006/main" count="8936" uniqueCount="390">
  <si>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</si>
  <si>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</si>
  <si>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</si>
  <si>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</si>
  <si>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</si>
  <si>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</si>
  <si>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</si>
  <si>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</si>
  <si>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</si>
  <si>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</si>
  <si>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</si>
  <si>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</si>
  <si>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</si>
  <si>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</si>
  <si>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</si>
  <si>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</si>
  <si>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</si>
  <si>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</si>
  <si>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</si>
  <si>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</si>
  <si>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</si>
  <si>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</si>
  <si>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</si>
  <si>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</si>
  <si>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</si>
  <si>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</si>
  <si>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</si>
  <si>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</si>
  <si>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</si>
  <si>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</si>
  <si>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</si>
  <si>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</si>
  <si>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</si>
  <si>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</si>
  <si>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</si>
  <si>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</si>
  <si>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</si>
  <si>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</si>
  <si>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</si>
  <si>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</si>
  <si>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</si>
  <si>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</si>
  <si>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</si>
  <si>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</si>
  <si>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</si>
  <si>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</si>
  <si>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</si>
  <si>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</si>
  <si>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</si>
  <si>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</si>
  <si>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</si>
  <si>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</si>
  <si>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</si>
  <si>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</si>
  <si>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</si>
  <si>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</si>
  <si>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</si>
  <si>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</si>
  <si>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</si>
  <si>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</si>
  <si>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</si>
  <si>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</si>
  <si>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</si>
  <si>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</si>
  <si>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</si>
  <si>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</si>
  <si>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</si>
  <si>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</si>
  <si>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</si>
  <si>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</si>
  <si>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</si>
  <si>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</si>
  <si>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</si>
  <si>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</si>
  <si>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</si>
  <si>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</si>
  <si>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</si>
  <si>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</si>
  <si>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</si>
  <si>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</si>
  <si>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</si>
  <si>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</si>
  <si>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</si>
  <si>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</si>
  <si>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</si>
  <si>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</si>
  <si>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</si>
  <si>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</si>
  <si>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</si>
  <si>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</si>
  <si>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</si>
  <si>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</si>
  <si>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</si>
  <si>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</si>
  <si>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</si>
  <si>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</si>
  <si>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</si>
  <si>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</si>
  <si>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</si>
  <si>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</si>
  <si>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</si>
  <si>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</si>
  <si>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</si>
  <si>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</si>
  <si>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</si>
  <si>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</si>
  <si>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</si>
  <si>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</si>
  <si>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</si>
  <si>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</si>
  <si>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</si>
  <si>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</si>
  <si>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</si>
  <si>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</si>
  <si>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</si>
  <si>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</si>
  <si>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</si>
  <si>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</si>
  <si>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</si>
  <si>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</si>
  <si>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</si>
  <si>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</si>
  <si>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</si>
  <si>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</si>
  <si>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</si>
  <si>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</si>
  <si>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</si>
  <si>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</si>
  <si>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</si>
  <si>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</si>
  <si>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</si>
  <si>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</si>
  <si>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</si>
  <si>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</si>
  <si>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</si>
  <si>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</si>
  <si>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</si>
  <si>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</si>
  <si>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</si>
  <si>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</si>
  <si>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</si>
  <si>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</si>
  <si>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</si>
  <si>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</si>
  <si>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</si>
  <si>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</si>
  <si>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</si>
  <si>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</si>
  <si>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</si>
  <si>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</si>
  <si>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</si>
  <si>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</si>
  <si>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</si>
  <si>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</si>
  <si>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</si>
  <si>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</si>
  <si>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</si>
  <si>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</si>
  <si>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</si>
  <si>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</si>
  <si>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</si>
  <si>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</si>
  <si>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</si>
  <si>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</si>
  <si>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</si>
  <si>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</si>
  <si>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</si>
  <si>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</si>
  <si>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</si>
  <si>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</si>
  <si>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</si>
  <si>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</si>
  <si>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</si>
  <si>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</si>
  <si>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</si>
  <si>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</si>
  <si>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</si>
  <si>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</si>
  <si>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</si>
  <si>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</si>
  <si>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</si>
  <si>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</si>
  <si>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</si>
  <si>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</si>
  <si>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</si>
  <si>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</si>
  <si>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</si>
  <si>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</si>
  <si>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</si>
  <si>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</si>
  <si>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</si>
  <si>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</si>
  <si>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</si>
  <si>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</si>
  <si>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</si>
  <si>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</si>
  <si>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</si>
  <si>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</si>
  <si>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</si>
  <si>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</si>
  <si>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</si>
  <si>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</si>
  <si>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</si>
  <si>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</si>
  <si>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</si>
  <si>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</si>
  <si>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</si>
  <si>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</si>
  <si>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</si>
  <si>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Related to collection of tuition &amp; fees</t>
  </si>
  <si>
    <t>Support for faculty/student services pursuing grant funding</t>
  </si>
  <si>
    <t>Central Services at school level, mailroom at each campus</t>
  </si>
  <si>
    <t>Central Services at school level, continuing education division</t>
  </si>
  <si>
    <t>Attorney and Paralegal</t>
  </si>
  <si>
    <t>VP  and Admin Assist.</t>
  </si>
  <si>
    <t>Payroll Manager and Sr. Office Assistant</t>
  </si>
  <si>
    <t>included in telphone service, purchasing, mail &amp; distr., and copy (general printing) categories</t>
  </si>
  <si>
    <t>Purchasing Agent and Assistants wage/benefit, vacant position</t>
  </si>
  <si>
    <t>All postage and mail courier expense</t>
  </si>
  <si>
    <t xml:space="preserve">Copier center expense less Leased copier expense </t>
  </si>
  <si>
    <t>Porter campus opening</t>
  </si>
  <si>
    <t>College wide Memberships/ Program memberships charged to individual departments and program accounts</t>
  </si>
  <si>
    <t>Less Athletics insurance costs</t>
  </si>
  <si>
    <t>20% after elimination of one time name change cost of ($65,528)</t>
  </si>
  <si>
    <t>Inst. Advancement</t>
  </si>
  <si>
    <t>Excluded bank and credit card fees</t>
  </si>
  <si>
    <t>Bursar and Accounts Recievable clerk</t>
  </si>
  <si>
    <t>Excluded: Cashier Payroll Cost</t>
  </si>
  <si>
    <t>College Wide</t>
  </si>
  <si>
    <t>Excluded:  Sick and Vacation Payout for Instructional &amp; Non-Admin Employees</t>
  </si>
  <si>
    <t>Excluded cashiers and Merchant Service Fees</t>
  </si>
  <si>
    <t>Split between centralized and instructional support</t>
  </si>
  <si>
    <t xml:space="preserve">Some duties would be at school level for DSB's </t>
  </si>
  <si>
    <t>One Campus - would be at school level for DSB's</t>
  </si>
  <si>
    <t>Copy paper/Copier rental, etc. campus-wide</t>
  </si>
  <si>
    <t>Student Activities including athletics (student support) and bus purchase</t>
  </si>
  <si>
    <t>Foundation Workers paid by College</t>
  </si>
  <si>
    <t>Mostly program specific PR</t>
  </si>
  <si>
    <t xml:space="preserve">Removed cashiers and all operating costs.  Kept Bursar Salary and Benefits </t>
  </si>
  <si>
    <t>Excluded IT-not manegerial</t>
  </si>
  <si>
    <t>Unemployment, Liability Insurance</t>
  </si>
  <si>
    <t>Institutional Effectiveness</t>
  </si>
  <si>
    <t xml:space="preserve">Portion for Institutional Research and Advancement </t>
  </si>
  <si>
    <t>IT Department, Contracts and Maintenance Services</t>
  </si>
  <si>
    <t>ERP Contract and Associated costs</t>
  </si>
  <si>
    <t>Telecommunications Collegewide</t>
  </si>
  <si>
    <t>Excluded bank service fees and merchant fees</t>
  </si>
  <si>
    <t>Director of OIT Included</t>
  </si>
  <si>
    <t>Merchant fees and bad debt expenses excluded</t>
  </si>
  <si>
    <t>Unemployment Compensation excluded</t>
  </si>
  <si>
    <t>SACs expenditures</t>
  </si>
  <si>
    <t>Expenses related to grant proposals</t>
  </si>
  <si>
    <t>Postage and shipping for all 3 campuses</t>
  </si>
  <si>
    <t>Phone service</t>
  </si>
  <si>
    <t>Maintenance of college vehicles</t>
  </si>
  <si>
    <t>Expenses for community events</t>
  </si>
  <si>
    <t>Expenses for graduation</t>
  </si>
  <si>
    <t>excluded:  higher one student card charges</t>
  </si>
  <si>
    <t>excluded:  entire cashiering operation</t>
  </si>
  <si>
    <t>excluded:  networking staff and operations for entire college</t>
  </si>
  <si>
    <t>excluded:  college wide alumni office</t>
  </si>
  <si>
    <t>excluded:  foundation expenses</t>
  </si>
  <si>
    <t>Support for faculty pursuing grant funding</t>
  </si>
  <si>
    <t>Not funded by general revenue</t>
  </si>
  <si>
    <t>Excluded cashier and collections payroll costs</t>
  </si>
  <si>
    <t>Excluded credit card fees</t>
  </si>
  <si>
    <t>Excluded central services at school level</t>
  </si>
  <si>
    <t>Liability/Unemployment Insurance</t>
  </si>
  <si>
    <t>Academic support</t>
  </si>
  <si>
    <t>VP Academic Affairs, VP Assessment and Downtown Campus are excludable.</t>
  </si>
  <si>
    <t xml:space="preserve">These are multiple site necessitated administrators and are excludable. </t>
  </si>
  <si>
    <t>Institutional Research is College specific and therefore excludable.</t>
  </si>
  <si>
    <t>Planning Council and Committees are considered College specific.</t>
  </si>
  <si>
    <t>Student Financial Services and Grant accounting personnel, Bad Debt and Banking fees are College specific.</t>
  </si>
  <si>
    <t>IT functions are considered mainly student oriented with only 5% relevant to administration.</t>
  </si>
  <si>
    <t>Board tuition waiver benefit for the Admininstrative areas are College specific and considered excludable.</t>
  </si>
  <si>
    <t>College specific functions</t>
  </si>
  <si>
    <t>Workers Compensation, Unemployment Insurance</t>
  </si>
  <si>
    <t>Criminal Justice Institute considered College specific.</t>
  </si>
  <si>
    <t>Excluded Promotional activities not funded by State Appropriations.</t>
  </si>
  <si>
    <t>Endowment/Fundraising/Grant Administration are College specific and excludable.</t>
  </si>
  <si>
    <t>Excluded all Grants Office expenses</t>
  </si>
  <si>
    <t>These are reported as Technology expenditures on the TEA report</t>
  </si>
  <si>
    <t>Excluded Reemployment (formerly known as Unemployment) Compensation</t>
  </si>
  <si>
    <t>Interdepartment recharges</t>
  </si>
  <si>
    <t>Operational/Support functions</t>
  </si>
  <si>
    <t>Copier expenses</t>
  </si>
  <si>
    <t>Excluded Workers Comp Insurance, General Liability Insurance, etc.</t>
  </si>
  <si>
    <t>Lake-Sumter State College</t>
  </si>
  <si>
    <t>2014-2015</t>
  </si>
  <si>
    <t>FY 2014-15</t>
  </si>
  <si>
    <t>Excluded:  Student Technology &amp; Data Software</t>
  </si>
  <si>
    <t>Student Based Reporting</t>
  </si>
  <si>
    <t>Excluded:  Support for Faculty pursuing grant funding</t>
  </si>
  <si>
    <t>Excluded:  College Wide</t>
  </si>
  <si>
    <t xml:space="preserve">Mailroom, postage </t>
  </si>
  <si>
    <t>Service contracts</t>
  </si>
  <si>
    <t>Excluded:  Collection Costs, Bank Fees, Maint. Service Contracts, Accreditation Fees</t>
  </si>
  <si>
    <t>Excluded:  Liability Worker's Comp &amp; Unemployment Insurance</t>
  </si>
  <si>
    <t>Excluded:  College Activity Funds, Marketing &amp; PR expenses</t>
  </si>
  <si>
    <t>Excluded:  CF Foundation reimbursable expenses, CF Alumni expenses</t>
  </si>
  <si>
    <t>Capital Outlay</t>
  </si>
  <si>
    <t>Split between centralized and instructional support also exclude dorm person</t>
  </si>
  <si>
    <t>Bad debt expense</t>
  </si>
  <si>
    <t>Athletic ins. Prop/casualty ins</t>
  </si>
  <si>
    <t>should be 14XXXXX - academic support</t>
  </si>
  <si>
    <t>Excluded: Merchant Fees &amp; A/R staff</t>
  </si>
  <si>
    <t>Excluded: Bad debt Expense</t>
  </si>
  <si>
    <t>Portion for Cashiering personnel</t>
  </si>
  <si>
    <t>Exclude Insurance, Unemployment, Legal fees, Postage, Bank service fees, and Inst Memberships, Transfer funds for Sale of Capital Asset</t>
  </si>
  <si>
    <t>Excluded 25% for drawing of federal funds and reconciliation with financial aid</t>
  </si>
  <si>
    <t>Relief Cashier and student check processing</t>
  </si>
  <si>
    <t>Relief Cashier</t>
  </si>
  <si>
    <t>Relief Cashier and paypal account reconciliation</t>
  </si>
  <si>
    <t>Admin is VP of Business Affairs-Non-Admin is VP of Educational Affairs</t>
  </si>
  <si>
    <t xml:space="preserve">Administration for each campus </t>
  </si>
  <si>
    <t>Dept responsible for maintaining all State &amp; Fed reporting; analysis of goals</t>
  </si>
  <si>
    <t>Non-Admin - Cashier, relief cashier,Bursar,Collection &amp; DSO position</t>
  </si>
  <si>
    <t>IT Dept - Personnel,Tech contracts, repairs/maint, data software</t>
  </si>
  <si>
    <t>Printing - internal and external vendors - all departments and campuses</t>
  </si>
  <si>
    <t>Workers comp, general liability (excludes property insurance)</t>
  </si>
  <si>
    <t>Excluded catalog printing, rebranding, Comm Svc for VP of Ed</t>
  </si>
  <si>
    <t>Exc exp related to college grant &amp; auxiliary services accounting</t>
  </si>
  <si>
    <t>Excludes expenses associated to student cashiering</t>
  </si>
  <si>
    <t>excludes 75% of exp associated with support for Student Services, labs, &amp; Instructional support areas</t>
  </si>
  <si>
    <t>Campus Provost</t>
  </si>
  <si>
    <t>SACSCOC QEP</t>
  </si>
  <si>
    <t>Excluded: Merchant Fees, Higher One, Nelnet ($150,414.97)</t>
  </si>
  <si>
    <t>AR staff (3@$135,851.19),Manpower Temps ($84,053.55), student fee write-offs ($432,453.38)</t>
  </si>
  <si>
    <t>Dean of Inst Tech, including technology refresh of admin equipt ($398,098.31) and MIS ($1,130,703.38)</t>
  </si>
  <si>
    <t>Safety and Risk Management</t>
  </si>
  <si>
    <t>excluded:  multi-cultural history and diversity program expenditures</t>
  </si>
  <si>
    <t>excluded:  admin staff, programming staff and consortium fees</t>
  </si>
  <si>
    <t>excluded:  computer operations for entire college</t>
  </si>
  <si>
    <t>excluded:  telephone operations for the entire college</t>
  </si>
  <si>
    <t>excluded:  copier costs for all locations</t>
  </si>
  <si>
    <t>excluded:  small car fleet, three student buses, mowers, golf carts</t>
  </si>
  <si>
    <t>excluded:  bad debt expense, SBA bond admin, unemployment comp</t>
  </si>
  <si>
    <t>excluded:  not related to buildings or fixtures</t>
  </si>
  <si>
    <t>excluded:  college-wide graduation</t>
  </si>
  <si>
    <t>excluded:  staff development office materials and supplies</t>
  </si>
  <si>
    <t>excluded:  college wide advertising, foundation events, convocation, community event, forestry conclave, student excellence awards</t>
  </si>
  <si>
    <t>Excluded merchant fees and cashier payroll cost</t>
  </si>
  <si>
    <t>Campus Provosts</t>
  </si>
  <si>
    <t>Bursar/Cashier/Collections salaries, DSO Acctg salaries</t>
  </si>
  <si>
    <t>Student labs and assistance</t>
  </si>
  <si>
    <t>Bank Service fees and Bad Debt Expense</t>
  </si>
  <si>
    <t>Liab Ins/Unemployment</t>
  </si>
  <si>
    <t>Paid by Grad Fees</t>
  </si>
  <si>
    <t>Not GR</t>
  </si>
  <si>
    <t>Foundation DSO</t>
  </si>
  <si>
    <t>Director, Governmental Relations</t>
  </si>
  <si>
    <t>Regional Vice-Presidents</t>
  </si>
  <si>
    <t>Institutional Research and Effectiveness Department</t>
  </si>
  <si>
    <t>Excluded bad debt expenses, bank fees, collection services, bursar</t>
  </si>
  <si>
    <t>Grants Development Specialist</t>
  </si>
  <si>
    <t>Excluded Property Insurance</t>
  </si>
  <si>
    <t>Director, Alumni Relations</t>
  </si>
  <si>
    <t>Excluded Acceditation expenses and Marketing Personnel</t>
  </si>
  <si>
    <t>Senior Director, Foundation Administration and Development</t>
  </si>
  <si>
    <t>Excluded SPC Foundation development expenses</t>
  </si>
  <si>
    <t>Legislative Affairs - Department 9050.</t>
  </si>
  <si>
    <t xml:space="preserve">Excluded the following expenses:Bank and Merchange fees: $237,557.40, Student Accounting Salaries and Benefits: $377,125.66, and Bad Debt:$1,351,929.28. </t>
  </si>
  <si>
    <t>Excluded cashiering services</t>
  </si>
  <si>
    <t xml:space="preserve">Excluded advertising and related production and design expenses. </t>
  </si>
  <si>
    <t>Excluded Merchant Fees</t>
  </si>
  <si>
    <t>Campus presidents excluded as parallel to school principal</t>
  </si>
  <si>
    <t>Instructional support services/school adminstration support services</t>
  </si>
  <si>
    <t>Excluded merchant fees &amp; refund mgmt program fees</t>
  </si>
  <si>
    <t>Support for faculty/student services pursuing grant funding, plus student activity fee monitoring</t>
  </si>
  <si>
    <t>Support for faculty, student services functions, finance functions related to cashiering and billing, comparable to exclusion of other colleges</t>
  </si>
  <si>
    <t>Includes bad debt, campus copier rentals</t>
  </si>
  <si>
    <t>Not funded by GR; transfer in from auxiliary funds</t>
  </si>
  <si>
    <t>student insurance</t>
  </si>
  <si>
    <t>Marketing/advertising, recruiting potential students</t>
  </si>
  <si>
    <t>2014-15 FTE-3</t>
  </si>
  <si>
    <t>2013-14 ADMINISTRATIVE COST % OVER COST ANALYSIS TOTAL EXPENDITURES EXCLUDING TRANSFERS</t>
  </si>
  <si>
    <t>Directly related to institution</t>
  </si>
  <si>
    <t>Cashiers, A/R staff and bank charges not comparable to K-12</t>
  </si>
  <si>
    <t>Most is Instructional.  Assign 20% to Administrative.</t>
  </si>
  <si>
    <t>Campus central administration excluded (Central services)</t>
  </si>
  <si>
    <t>Institutional Research and Student Learning program excluded (Central Services and Instructional Support Services)</t>
  </si>
  <si>
    <t>Misc Oper Cost $1,044,161.33; Bad Debt Exp $1,560,699.11 Unemployment  Comp $527,903.61 (Central Services)</t>
  </si>
  <si>
    <t>Campus Student Support Services excluded (Central Services)</t>
  </si>
  <si>
    <t>Student Financial Services Excluded  (Central Services)</t>
  </si>
  <si>
    <t>Grants excluded (Instructional Support Services)</t>
  </si>
  <si>
    <t>(Campus central services)</t>
  </si>
  <si>
    <t>Should be 14xxxxx (Correction)</t>
  </si>
  <si>
    <t>Excluded Banking Fees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</si>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</sst>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56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0" borderId="0" xfId="3" applyNumberFormat="1" applyFont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44" fontId="10" fillId="0" borderId="0" xfId="5" applyNumberFormat="1"/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4"/>
    </xf>
    <xf numFmtId="0" fontId="0" fillId="0" borderId="0" xfId="0" applyAlignment="1">
      <alignment horizontal="left" indent="7"/>
    </xf>
    <xf numFmtId="0" fontId="11" fillId="0" borderId="0" xfId="5" applyFont="1" applyBorder="1" applyAlignment="1">
      <alignment horizontal="left" indent="8"/>
    </xf>
    <xf numFmtId="0" fontId="11" fillId="0" borderId="0" xfId="5" applyFont="1" applyBorder="1" applyAlignment="1">
      <alignment horizontal="left" indent="13"/>
    </xf>
    <xf numFmtId="0" fontId="11" fillId="0" borderId="0" xfId="5" applyFont="1" applyBorder="1" applyAlignment="1">
      <alignment horizontal="left" indent="14"/>
    </xf>
    <xf numFmtId="0" fontId="11" fillId="0" borderId="0" xfId="5" applyFont="1" applyBorder="1" applyAlignment="1">
      <alignment horizontal="left" indent="16"/>
    </xf>
    <xf numFmtId="0" fontId="11" fillId="0" borderId="0" xfId="5" applyFont="1" applyBorder="1" applyAlignment="1">
      <alignment horizontal="left" indent="17"/>
    </xf>
    <xf numFmtId="0" fontId="11" fillId="0" borderId="0" xfId="5" applyFont="1" applyBorder="1" applyAlignment="1">
      <alignment horizontal="left" indent="21"/>
    </xf>
    <xf numFmtId="0" fontId="11" fillId="0" borderId="0" xfId="5" applyFont="1" applyBorder="1" applyAlignment="1">
      <alignment horizontal="left" indent="27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indent="17"/>
    </xf>
    <xf numFmtId="0" fontId="3" fillId="0" borderId="0" xfId="0" applyFont="1" applyFill="1" applyAlignment="1" applyProtection="1">
      <alignment horizontal="left" indent="20"/>
    </xf>
    <xf numFmtId="0" fontId="3" fillId="0" borderId="0" xfId="0" applyFont="1" applyFill="1" applyAlignment="1" applyProtection="1">
      <alignment horizontal="left" indent="23"/>
    </xf>
    <xf numFmtId="0" fontId="3" fillId="0" borderId="0" xfId="0" applyFont="1" applyFill="1" applyAlignment="1" applyProtection="1">
      <alignment horizontal="left" indent="40"/>
    </xf>
    <xf numFmtId="0" fontId="3" fillId="0" borderId="0" xfId="0" applyFont="1" applyFill="1" applyAlignment="1" applyProtection="1">
      <alignment horizontal="left" indent="43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externalLink" Target="externalLinks/externalLink28.xml"/><Relationship Id="rId68" Type="http://schemas.openxmlformats.org/officeDocument/2006/relationships/externalLink" Target="externalLinks/externalLink33.xml"/><Relationship Id="rId76" Type="http://schemas.openxmlformats.org/officeDocument/2006/relationships/externalLink" Target="externalLinks/externalLink41.xml"/><Relationship Id="rId84" Type="http://schemas.openxmlformats.org/officeDocument/2006/relationships/externalLink" Target="externalLinks/externalLink49.xml"/><Relationship Id="rId89" Type="http://schemas.openxmlformats.org/officeDocument/2006/relationships/externalLink" Target="externalLinks/externalLink54.xml"/><Relationship Id="rId7" Type="http://schemas.openxmlformats.org/officeDocument/2006/relationships/worksheet" Target="worksheets/sheet4.xml"/><Relationship Id="rId71" Type="http://schemas.openxmlformats.org/officeDocument/2006/relationships/externalLink" Target="externalLinks/externalLink36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9" Type="http://schemas.openxmlformats.org/officeDocument/2006/relationships/worksheet" Target="worksheets/sheet26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externalLink" Target="externalLinks/externalLink31.xml"/><Relationship Id="rId74" Type="http://schemas.openxmlformats.org/officeDocument/2006/relationships/externalLink" Target="externalLinks/externalLink39.xml"/><Relationship Id="rId79" Type="http://schemas.openxmlformats.org/officeDocument/2006/relationships/externalLink" Target="externalLinks/externalLink44.xml"/><Relationship Id="rId87" Type="http://schemas.openxmlformats.org/officeDocument/2006/relationships/externalLink" Target="externalLinks/externalLink52.xml"/><Relationship Id="rId5" Type="http://schemas.openxmlformats.org/officeDocument/2006/relationships/chartsheet" Target="chartsheets/sheet3.xml"/><Relationship Id="rId61" Type="http://schemas.openxmlformats.org/officeDocument/2006/relationships/externalLink" Target="externalLinks/externalLink26.xml"/><Relationship Id="rId82" Type="http://schemas.openxmlformats.org/officeDocument/2006/relationships/externalLink" Target="externalLinks/externalLink47.xml"/><Relationship Id="rId90" Type="http://schemas.openxmlformats.org/officeDocument/2006/relationships/externalLink" Target="externalLinks/externalLink55.xml"/><Relationship Id="rId19" Type="http://schemas.openxmlformats.org/officeDocument/2006/relationships/worksheet" Target="worksheets/sheet1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externalLink" Target="externalLinks/externalLink29.xml"/><Relationship Id="rId69" Type="http://schemas.openxmlformats.org/officeDocument/2006/relationships/externalLink" Target="externalLinks/externalLink34.xml"/><Relationship Id="rId77" Type="http://schemas.openxmlformats.org/officeDocument/2006/relationships/externalLink" Target="externalLinks/externalLink42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72" Type="http://schemas.openxmlformats.org/officeDocument/2006/relationships/externalLink" Target="externalLinks/externalLink37.xml"/><Relationship Id="rId80" Type="http://schemas.openxmlformats.org/officeDocument/2006/relationships/externalLink" Target="externalLinks/externalLink45.xml"/><Relationship Id="rId85" Type="http://schemas.openxmlformats.org/officeDocument/2006/relationships/externalLink" Target="externalLinks/externalLink50.xml"/><Relationship Id="rId9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Relationship Id="rId67" Type="http://schemas.openxmlformats.org/officeDocument/2006/relationships/externalLink" Target="externalLinks/externalLink32.xml"/><Relationship Id="rId20" Type="http://schemas.openxmlformats.org/officeDocument/2006/relationships/worksheet" Target="worksheets/sheet17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70" Type="http://schemas.openxmlformats.org/officeDocument/2006/relationships/externalLink" Target="externalLinks/externalLink35.xml"/><Relationship Id="rId75" Type="http://schemas.openxmlformats.org/officeDocument/2006/relationships/externalLink" Target="externalLinks/externalLink40.xml"/><Relationship Id="rId83" Type="http://schemas.openxmlformats.org/officeDocument/2006/relationships/externalLink" Target="externalLinks/externalLink48.xml"/><Relationship Id="rId88" Type="http://schemas.openxmlformats.org/officeDocument/2006/relationships/externalLink" Target="externalLinks/externalLink53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10" Type="http://schemas.openxmlformats.org/officeDocument/2006/relationships/worksheet" Target="worksheets/sheet7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externalLink" Target="externalLinks/externalLink30.xml"/><Relationship Id="rId73" Type="http://schemas.openxmlformats.org/officeDocument/2006/relationships/externalLink" Target="externalLinks/externalLink38.xml"/><Relationship Id="rId78" Type="http://schemas.openxmlformats.org/officeDocument/2006/relationships/externalLink" Target="externalLinks/externalLink43.xml"/><Relationship Id="rId81" Type="http://schemas.openxmlformats.org/officeDocument/2006/relationships/externalLink" Target="externalLinks/externalLink46.xml"/><Relationship Id="rId86" Type="http://schemas.openxmlformats.org/officeDocument/2006/relationships/externalLink" Target="externalLinks/externalLink51.xml"/><Relationship Id="rId94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2014-15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CE-40BC-B818-376420B2FB6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CE-40BC-B818-376420B2FB6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CE-40BC-B818-376420B2FB6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CE-40BC-B818-376420B2FB6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4BCE-40BC-B818-376420B2FB6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Florida State College at Jacksonville</c:v>
                </c:pt>
                <c:pt idx="3">
                  <c:v>College of Central Florida</c:v>
                </c:pt>
                <c:pt idx="4">
                  <c:v>Pasco-Hernando State College</c:v>
                </c:pt>
                <c:pt idx="5">
                  <c:v>Santa Fe College</c:v>
                </c:pt>
                <c:pt idx="6">
                  <c:v>Pensacola State College</c:v>
                </c:pt>
                <c:pt idx="7">
                  <c:v>State College of Florida, Manatee-Sarasota</c:v>
                </c:pt>
                <c:pt idx="8">
                  <c:v>Broward College</c:v>
                </c:pt>
                <c:pt idx="9">
                  <c:v>Florida SouthWestern State College</c:v>
                </c:pt>
                <c:pt idx="10">
                  <c:v>Valencia College</c:v>
                </c:pt>
                <c:pt idx="11">
                  <c:v>Miami Dade College</c:v>
                </c:pt>
                <c:pt idx="12">
                  <c:v>FCS</c:v>
                </c:pt>
                <c:pt idx="13">
                  <c:v>Polk State College</c:v>
                </c:pt>
                <c:pt idx="14">
                  <c:v>Tallahassee Community College</c:v>
                </c:pt>
                <c:pt idx="15">
                  <c:v>Gulf Coast State College</c:v>
                </c:pt>
                <c:pt idx="16">
                  <c:v>Hillsborough Community College</c:v>
                </c:pt>
                <c:pt idx="17">
                  <c:v>Seminole State College of Florida</c:v>
                </c:pt>
                <c:pt idx="18">
                  <c:v>North Florida Community College</c:v>
                </c:pt>
                <c:pt idx="19">
                  <c:v>Daytona State College</c:v>
                </c:pt>
                <c:pt idx="20">
                  <c:v>Eastern Florida State College</c:v>
                </c:pt>
                <c:pt idx="21">
                  <c:v>Chipola College</c:v>
                </c:pt>
                <c:pt idx="22">
                  <c:v>Lake-Sumter State College</c:v>
                </c:pt>
                <c:pt idx="23">
                  <c:v>Northwest Florida State College</c:v>
                </c:pt>
                <c:pt idx="24">
                  <c:v>St. Petersburg College</c:v>
                </c:pt>
                <c:pt idx="25">
                  <c:v>South Florida State College</c:v>
                </c:pt>
                <c:pt idx="26">
                  <c:v>Florida Gateway College</c:v>
                </c:pt>
                <c:pt idx="27">
                  <c:v>Florida Keys Community College</c:v>
                </c:pt>
                <c:pt idx="28">
                  <c:v>St. Johns River State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3.8829683766610355E-2</c:v>
                </c:pt>
                <c:pt idx="1">
                  <c:v>4.4754481597557398E-2</c:v>
                </c:pt>
                <c:pt idx="2">
                  <c:v>6.0196814345259142E-2</c:v>
                </c:pt>
                <c:pt idx="3">
                  <c:v>6.1545267587000324E-2</c:v>
                </c:pt>
                <c:pt idx="4">
                  <c:v>6.1597327948912581E-2</c:v>
                </c:pt>
                <c:pt idx="5">
                  <c:v>6.2053323761779668E-2</c:v>
                </c:pt>
                <c:pt idx="6">
                  <c:v>6.6862262393039759E-2</c:v>
                </c:pt>
                <c:pt idx="7">
                  <c:v>6.7796208713151715E-2</c:v>
                </c:pt>
                <c:pt idx="8">
                  <c:v>7.0855721844430355E-2</c:v>
                </c:pt>
                <c:pt idx="9">
                  <c:v>7.4116621843463917E-2</c:v>
                </c:pt>
                <c:pt idx="10">
                  <c:v>7.5009592336070949E-2</c:v>
                </c:pt>
                <c:pt idx="11">
                  <c:v>7.5387392687820673E-2</c:v>
                </c:pt>
                <c:pt idx="12">
                  <c:v>7.678519087525916E-2</c:v>
                </c:pt>
                <c:pt idx="13">
                  <c:v>7.775704016434698E-2</c:v>
                </c:pt>
                <c:pt idx="14">
                  <c:v>7.7961133660571877E-2</c:v>
                </c:pt>
                <c:pt idx="15">
                  <c:v>7.9187714104655624E-2</c:v>
                </c:pt>
                <c:pt idx="16">
                  <c:v>8.3898321641639476E-2</c:v>
                </c:pt>
                <c:pt idx="17">
                  <c:v>8.8185658923439839E-2</c:v>
                </c:pt>
                <c:pt idx="18">
                  <c:v>9.0876531497369711E-2</c:v>
                </c:pt>
                <c:pt idx="19">
                  <c:v>9.4663086891654549E-2</c:v>
                </c:pt>
                <c:pt idx="20">
                  <c:v>9.909638880349593E-2</c:v>
                </c:pt>
                <c:pt idx="21">
                  <c:v>0.10213221250587486</c:v>
                </c:pt>
                <c:pt idx="22">
                  <c:v>0.10262912993103109</c:v>
                </c:pt>
                <c:pt idx="23">
                  <c:v>0.10544715306898228</c:v>
                </c:pt>
                <c:pt idx="24">
                  <c:v>0.10569076883849131</c:v>
                </c:pt>
                <c:pt idx="25">
                  <c:v>0.10667783945696033</c:v>
                </c:pt>
                <c:pt idx="26">
                  <c:v>0.1084135000071095</c:v>
                </c:pt>
                <c:pt idx="27">
                  <c:v>0.11956800729876552</c:v>
                </c:pt>
                <c:pt idx="28">
                  <c:v>0.13038714349501032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CE-40BC-B818-376420B2FB63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1.0070307788011754E-3</c:v>
                </c:pt>
                <c:pt idx="1">
                  <c:v>2.8345552646799332E-3</c:v>
                </c:pt>
                <c:pt idx="2">
                  <c:v>8.3965120416240602E-4</c:v>
                </c:pt>
                <c:pt idx="3">
                  <c:v>4.0196720229044719E-3</c:v>
                </c:pt>
                <c:pt idx="4">
                  <c:v>-3.9688523632137596E-3</c:v>
                </c:pt>
                <c:pt idx="5">
                  <c:v>6.0966237510113111E-3</c:v>
                </c:pt>
                <c:pt idx="6">
                  <c:v>-9.5656260308367991E-3</c:v>
                </c:pt>
                <c:pt idx="7">
                  <c:v>3.6733951051576147E-3</c:v>
                </c:pt>
                <c:pt idx="8">
                  <c:v>2.1933725694205791E-3</c:v>
                </c:pt>
                <c:pt idx="9">
                  <c:v>-3.1472839356329885E-3</c:v>
                </c:pt>
                <c:pt idx="10">
                  <c:v>6.8556714398510105E-3</c:v>
                </c:pt>
                <c:pt idx="11">
                  <c:v>8.3722103785541235E-3</c:v>
                </c:pt>
                <c:pt idx="12">
                  <c:v>4.014443091495068E-3</c:v>
                </c:pt>
                <c:pt idx="13">
                  <c:v>8.3863042313158803E-3</c:v>
                </c:pt>
                <c:pt idx="14">
                  <c:v>3.9762956085596796E-3</c:v>
                </c:pt>
                <c:pt idx="15">
                  <c:v>6.5423431161972662E-3</c:v>
                </c:pt>
                <c:pt idx="16">
                  <c:v>1.9426736812888229E-3</c:v>
                </c:pt>
                <c:pt idx="17">
                  <c:v>-1.127894179067862E-3</c:v>
                </c:pt>
                <c:pt idx="18">
                  <c:v>1.5561855435216848E-2</c:v>
                </c:pt>
                <c:pt idx="19">
                  <c:v>2.5311088138379456E-3</c:v>
                </c:pt>
                <c:pt idx="20">
                  <c:v>-1.1709520441831184E-3</c:v>
                </c:pt>
                <c:pt idx="21">
                  <c:v>1.222953703159467E-2</c:v>
                </c:pt>
                <c:pt idx="22">
                  <c:v>-8.9607693770604735E-4</c:v>
                </c:pt>
                <c:pt idx="23">
                  <c:v>3.0561658520352933E-2</c:v>
                </c:pt>
                <c:pt idx="24">
                  <c:v>1.2394737970180258E-2</c:v>
                </c:pt>
                <c:pt idx="25">
                  <c:v>-1.9463971614636921E-3</c:v>
                </c:pt>
                <c:pt idx="26">
                  <c:v>7.7181195932443242E-3</c:v>
                </c:pt>
                <c:pt idx="27">
                  <c:v>-1.6774892810017039E-2</c:v>
                </c:pt>
                <c:pt idx="28">
                  <c:v>3.0681122421716278E-3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CE-40BC-B818-376420B2F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8477312"/>
        <c:axId val="238478848"/>
      </c:barChart>
      <c:catAx>
        <c:axId val="238477312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238478848"/>
        <c:crosses val="autoZero"/>
        <c:auto val="0"/>
        <c:lblAlgn val="ctr"/>
        <c:lblOffset val="100"/>
        <c:noMultiLvlLbl val="0"/>
      </c:catAx>
      <c:valAx>
        <c:axId val="238478848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238477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2014-15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07-4B18-B8FE-5BE4C5D7562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07-4B18-B8FE-5BE4C5D7562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07-4B18-B8FE-5BE4C5D756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State College of Florida, Manatee-Sarasota</c:v>
                </c:pt>
                <c:pt idx="4">
                  <c:v>College of Central Florida</c:v>
                </c:pt>
                <c:pt idx="5">
                  <c:v>Santa Fe College</c:v>
                </c:pt>
                <c:pt idx="6">
                  <c:v>Florida State College at Jacksonville</c:v>
                </c:pt>
                <c:pt idx="7">
                  <c:v>Broward College</c:v>
                </c:pt>
                <c:pt idx="8">
                  <c:v>Valencia College</c:v>
                </c:pt>
                <c:pt idx="9">
                  <c:v>Miami Dade College</c:v>
                </c:pt>
                <c:pt idx="10">
                  <c:v>Hillsborough Community College</c:v>
                </c:pt>
                <c:pt idx="11">
                  <c:v>Tallahassee Community College</c:v>
                </c:pt>
                <c:pt idx="12">
                  <c:v>Florida SouthWestern State College</c:v>
                </c:pt>
                <c:pt idx="13">
                  <c:v>FCS</c:v>
                </c:pt>
                <c:pt idx="14">
                  <c:v>Seminole State College of Florida</c:v>
                </c:pt>
                <c:pt idx="15">
                  <c:v>Pensacola State College</c:v>
                </c:pt>
                <c:pt idx="16">
                  <c:v>Polk State College</c:v>
                </c:pt>
                <c:pt idx="17">
                  <c:v>Gulf Coast State College</c:v>
                </c:pt>
                <c:pt idx="18">
                  <c:v>Eastern Florida State College</c:v>
                </c:pt>
                <c:pt idx="19">
                  <c:v>Daytona State College</c:v>
                </c:pt>
                <c:pt idx="20">
                  <c:v>Northwest Florida State College</c:v>
                </c:pt>
                <c:pt idx="21">
                  <c:v>St. Petersburg College</c:v>
                </c:pt>
                <c:pt idx="22">
                  <c:v>Lake-Sumter State College</c:v>
                </c:pt>
                <c:pt idx="23">
                  <c:v>St. Johns River State College</c:v>
                </c:pt>
                <c:pt idx="24">
                  <c:v>Florida Gateway College</c:v>
                </c:pt>
                <c:pt idx="25">
                  <c:v>South Florida State College</c:v>
                </c:pt>
                <c:pt idx="26">
                  <c:v>North Florida Community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3.8829683766610355E-2</c:v>
                </c:pt>
                <c:pt idx="1">
                  <c:v>4.4754481597557398E-2</c:v>
                </c:pt>
                <c:pt idx="2">
                  <c:v>6.1597327948912581E-2</c:v>
                </c:pt>
                <c:pt idx="3">
                  <c:v>6.7796208713151715E-2</c:v>
                </c:pt>
                <c:pt idx="4">
                  <c:v>6.1545267587000324E-2</c:v>
                </c:pt>
                <c:pt idx="5">
                  <c:v>6.2053323761779668E-2</c:v>
                </c:pt>
                <c:pt idx="6">
                  <c:v>6.0196814345259142E-2</c:v>
                </c:pt>
                <c:pt idx="7">
                  <c:v>7.0855721844430355E-2</c:v>
                </c:pt>
                <c:pt idx="8">
                  <c:v>7.5009592336070949E-2</c:v>
                </c:pt>
                <c:pt idx="9">
                  <c:v>7.5387392687820673E-2</c:v>
                </c:pt>
                <c:pt idx="10">
                  <c:v>8.3898321641639476E-2</c:v>
                </c:pt>
                <c:pt idx="11">
                  <c:v>7.7961133660571877E-2</c:v>
                </c:pt>
                <c:pt idx="12">
                  <c:v>7.4116621843463917E-2</c:v>
                </c:pt>
                <c:pt idx="13">
                  <c:v>7.678519087525916E-2</c:v>
                </c:pt>
                <c:pt idx="14">
                  <c:v>8.8185658923439839E-2</c:v>
                </c:pt>
                <c:pt idx="15">
                  <c:v>6.6862262393039759E-2</c:v>
                </c:pt>
                <c:pt idx="16">
                  <c:v>7.775704016434698E-2</c:v>
                </c:pt>
                <c:pt idx="17">
                  <c:v>7.9187714104655624E-2</c:v>
                </c:pt>
                <c:pt idx="18">
                  <c:v>9.909638880349593E-2</c:v>
                </c:pt>
                <c:pt idx="19">
                  <c:v>9.4663086891654549E-2</c:v>
                </c:pt>
                <c:pt idx="20">
                  <c:v>0.10544715306898228</c:v>
                </c:pt>
                <c:pt idx="21">
                  <c:v>0.10569076883849131</c:v>
                </c:pt>
                <c:pt idx="22">
                  <c:v>0.10262912993103109</c:v>
                </c:pt>
                <c:pt idx="23">
                  <c:v>0.13038714349501032</c:v>
                </c:pt>
                <c:pt idx="24">
                  <c:v>0.1084135000071095</c:v>
                </c:pt>
                <c:pt idx="25">
                  <c:v>0.10667783945696033</c:v>
                </c:pt>
                <c:pt idx="26">
                  <c:v>9.0876531497369711E-2</c:v>
                </c:pt>
                <c:pt idx="27">
                  <c:v>0.10213221250587486</c:v>
                </c:pt>
                <c:pt idx="28">
                  <c:v>0.11956800729876552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7-4B18-B8FE-5BE4C5D75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8590592"/>
        <c:axId val="238592384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07-4B18-B8FE-5BE4C5D7562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607-4B18-B8FE-5BE4C5D7562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607-4B18-B8FE-5BE4C5D7562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607-4B18-B8FE-5BE4C5D75625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A607-4B18-B8FE-5BE4C5D756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State College of Florida, Manatee-Sarasota</c:v>
                </c:pt>
                <c:pt idx="4">
                  <c:v>College of Central Florida</c:v>
                </c:pt>
                <c:pt idx="5">
                  <c:v>Santa Fe College</c:v>
                </c:pt>
                <c:pt idx="6">
                  <c:v>Florida State College at Jacksonville</c:v>
                </c:pt>
                <c:pt idx="7">
                  <c:v>Broward College</c:v>
                </c:pt>
                <c:pt idx="8">
                  <c:v>Valencia College</c:v>
                </c:pt>
                <c:pt idx="9">
                  <c:v>Miami Dade College</c:v>
                </c:pt>
                <c:pt idx="10">
                  <c:v>Hillsborough Community College</c:v>
                </c:pt>
                <c:pt idx="11">
                  <c:v>Tallahassee Community College</c:v>
                </c:pt>
                <c:pt idx="12">
                  <c:v>Florida SouthWestern State College</c:v>
                </c:pt>
                <c:pt idx="13">
                  <c:v>FCS</c:v>
                </c:pt>
                <c:pt idx="14">
                  <c:v>Seminole State College of Florida</c:v>
                </c:pt>
                <c:pt idx="15">
                  <c:v>Pensacola State College</c:v>
                </c:pt>
                <c:pt idx="16">
                  <c:v>Polk State College</c:v>
                </c:pt>
                <c:pt idx="17">
                  <c:v>Gulf Coast State College</c:v>
                </c:pt>
                <c:pt idx="18">
                  <c:v>Eastern Florida State College</c:v>
                </c:pt>
                <c:pt idx="19">
                  <c:v>Daytona State College</c:v>
                </c:pt>
                <c:pt idx="20">
                  <c:v>Northwest Florida State College</c:v>
                </c:pt>
                <c:pt idx="21">
                  <c:v>St. Petersburg College</c:v>
                </c:pt>
                <c:pt idx="22">
                  <c:v>Lake-Sumter State College</c:v>
                </c:pt>
                <c:pt idx="23">
                  <c:v>St. Johns River State College</c:v>
                </c:pt>
                <c:pt idx="24">
                  <c:v>Florida Gateway College</c:v>
                </c:pt>
                <c:pt idx="25">
                  <c:v>South Florida State College</c:v>
                </c:pt>
                <c:pt idx="26">
                  <c:v>North Florida Community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221.37659586240201</c:v>
                </c:pt>
                <c:pt idx="1">
                  <c:v>272.32206427084822</c:v>
                </c:pt>
                <c:pt idx="2">
                  <c:v>358.06625696003744</c:v>
                </c:pt>
                <c:pt idx="3">
                  <c:v>368.51798557887565</c:v>
                </c:pt>
                <c:pt idx="4">
                  <c:v>395.45363833290014</c:v>
                </c:pt>
                <c:pt idx="5">
                  <c:v>400.76964715922293</c:v>
                </c:pt>
                <c:pt idx="6">
                  <c:v>403.25667678975952</c:v>
                </c:pt>
                <c:pt idx="7">
                  <c:v>412.89857365257137</c:v>
                </c:pt>
                <c:pt idx="8">
                  <c:v>419.72144497020093</c:v>
                </c:pt>
                <c:pt idx="9">
                  <c:v>419.92423484355999</c:v>
                </c:pt>
                <c:pt idx="10">
                  <c:v>465.19806660088801</c:v>
                </c:pt>
                <c:pt idx="11">
                  <c:v>471.15262145262153</c:v>
                </c:pt>
                <c:pt idx="12">
                  <c:v>473.00859615268649</c:v>
                </c:pt>
                <c:pt idx="13">
                  <c:v>474.34720418459614</c:v>
                </c:pt>
                <c:pt idx="14">
                  <c:v>491.94937773575123</c:v>
                </c:pt>
                <c:pt idx="15">
                  <c:v>495.72760457670711</c:v>
                </c:pt>
                <c:pt idx="16">
                  <c:v>509.86969223996476</c:v>
                </c:pt>
                <c:pt idx="17">
                  <c:v>593.80344879442578</c:v>
                </c:pt>
                <c:pt idx="18">
                  <c:v>637.32726138148075</c:v>
                </c:pt>
                <c:pt idx="19">
                  <c:v>671.90895343297279</c:v>
                </c:pt>
                <c:pt idx="20">
                  <c:v>686.19841485886593</c:v>
                </c:pt>
                <c:pt idx="21">
                  <c:v>729.48575566290094</c:v>
                </c:pt>
                <c:pt idx="22">
                  <c:v>790.66118347866654</c:v>
                </c:pt>
                <c:pt idx="23">
                  <c:v>887.00085763293316</c:v>
                </c:pt>
                <c:pt idx="24">
                  <c:v>1018.550092402464</c:v>
                </c:pt>
                <c:pt idx="25">
                  <c:v>1024.8985851372463</c:v>
                </c:pt>
                <c:pt idx="26">
                  <c:v>1060.4839910647804</c:v>
                </c:pt>
                <c:pt idx="27">
                  <c:v>1087.6791046860812</c:v>
                </c:pt>
                <c:pt idx="28">
                  <c:v>1610.5848720486356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07-4B18-B8FE-5BE4C5D75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8595456"/>
        <c:axId val="238593920"/>
      </c:barChart>
      <c:catAx>
        <c:axId val="238590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92384"/>
        <c:crosses val="autoZero"/>
        <c:auto val="1"/>
        <c:lblAlgn val="ctr"/>
        <c:lblOffset val="100"/>
        <c:noMultiLvlLbl val="0"/>
      </c:catAx>
      <c:valAx>
        <c:axId val="238592384"/>
        <c:scaling>
          <c:orientation val="minMax"/>
          <c:max val="0.15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238590592"/>
        <c:crosses val="autoZero"/>
        <c:crossBetween val="between"/>
      </c:valAx>
      <c:valAx>
        <c:axId val="238593920"/>
        <c:scaling>
          <c:orientation val="minMax"/>
          <c:max val="21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38595456"/>
        <c:crosses val="max"/>
        <c:crossBetween val="between"/>
      </c:valAx>
      <c:catAx>
        <c:axId val="238595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5939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2014-15 FCS % OF INSTITUTIONAL SUPPORT EXCLUDED FROM ADMINISTRATIVE COST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E40-447E-B29F-409DB4C2D9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E40-447E-B29F-409DB4C2D97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E40-447E-B29F-409DB4C2D9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E40-447E-B29F-409DB4C2D97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E40-447E-B29F-409DB4C2D97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E40-447E-B29F-409DB4C2D976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FE40-447E-B29F-409DB4C2D97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South Florida State College</c:v>
                </c:pt>
                <c:pt idx="2">
                  <c:v>Eastern Florida State College</c:v>
                </c:pt>
                <c:pt idx="3">
                  <c:v>St. Johns River State College</c:v>
                </c:pt>
                <c:pt idx="4">
                  <c:v>Daytona State College</c:v>
                </c:pt>
                <c:pt idx="5">
                  <c:v>Indian River State College</c:v>
                </c:pt>
                <c:pt idx="6">
                  <c:v>Gulf Coast State College</c:v>
                </c:pt>
                <c:pt idx="7">
                  <c:v>Chipola College</c:v>
                </c:pt>
                <c:pt idx="8">
                  <c:v>Northwest Florida State College</c:v>
                </c:pt>
                <c:pt idx="9">
                  <c:v>Florida Keys Community College</c:v>
                </c:pt>
                <c:pt idx="10">
                  <c:v>Florida Gateway College</c:v>
                </c:pt>
                <c:pt idx="11">
                  <c:v>Seminole State College of Florida</c:v>
                </c:pt>
                <c:pt idx="12">
                  <c:v>Lake-Sumter State College</c:v>
                </c:pt>
                <c:pt idx="13">
                  <c:v>Valencia College</c:v>
                </c:pt>
                <c:pt idx="14">
                  <c:v>North Florida Community College</c:v>
                </c:pt>
                <c:pt idx="15">
                  <c:v>Florida SouthWestern State College</c:v>
                </c:pt>
                <c:pt idx="16">
                  <c:v>FCS</c:v>
                </c:pt>
                <c:pt idx="17">
                  <c:v>Hillsborough Community College</c:v>
                </c:pt>
                <c:pt idx="18">
                  <c:v>Broward College</c:v>
                </c:pt>
                <c:pt idx="19">
                  <c:v>Polk State College</c:v>
                </c:pt>
                <c:pt idx="20">
                  <c:v>Miami Dade College</c:v>
                </c:pt>
                <c:pt idx="21">
                  <c:v>Palm Beach State College</c:v>
                </c:pt>
                <c:pt idx="22">
                  <c:v>Pasco-Hernando State College</c:v>
                </c:pt>
                <c:pt idx="23">
                  <c:v>College of Central Florida</c:v>
                </c:pt>
                <c:pt idx="24">
                  <c:v>Tallahassee Community College</c:v>
                </c:pt>
                <c:pt idx="25">
                  <c:v>Pensacola State College</c:v>
                </c:pt>
                <c:pt idx="26">
                  <c:v>Florida State College at Jacksonville</c:v>
                </c:pt>
                <c:pt idx="27">
                  <c:v>Santa Fe College</c:v>
                </c:pt>
                <c:pt idx="28">
                  <c:v>State College of Florida, Manatee-Sarasota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0.21631090932142902</c:v>
                </c:pt>
                <c:pt idx="1">
                  <c:v>0.38808172434543037</c:v>
                </c:pt>
                <c:pt idx="2">
                  <c:v>0.4182310353987414</c:v>
                </c:pt>
                <c:pt idx="3">
                  <c:v>0.43442931302378651</c:v>
                </c:pt>
                <c:pt idx="4">
                  <c:v>0.46126239821424087</c:v>
                </c:pt>
                <c:pt idx="5">
                  <c:v>0.51972123044321039</c:v>
                </c:pt>
                <c:pt idx="6">
                  <c:v>0.5255479217912874</c:v>
                </c:pt>
                <c:pt idx="7">
                  <c:v>0.53897775975949958</c:v>
                </c:pt>
                <c:pt idx="8">
                  <c:v>0.54207515029419806</c:v>
                </c:pt>
                <c:pt idx="9">
                  <c:v>0.55501489812056781</c:v>
                </c:pt>
                <c:pt idx="10">
                  <c:v>0.56242896655329289</c:v>
                </c:pt>
                <c:pt idx="11">
                  <c:v>0.56415111223787706</c:v>
                </c:pt>
                <c:pt idx="12">
                  <c:v>0.56427078081866211</c:v>
                </c:pt>
                <c:pt idx="13">
                  <c:v>0.56428921179302904</c:v>
                </c:pt>
                <c:pt idx="14">
                  <c:v>0.56887153800824986</c:v>
                </c:pt>
                <c:pt idx="15">
                  <c:v>0.56923761771427273</c:v>
                </c:pt>
                <c:pt idx="16">
                  <c:v>0.57756623216098191</c:v>
                </c:pt>
                <c:pt idx="17">
                  <c:v>0.60840668917757978</c:v>
                </c:pt>
                <c:pt idx="18">
                  <c:v>0.61202714202464392</c:v>
                </c:pt>
                <c:pt idx="19">
                  <c:v>0.62396715785699164</c:v>
                </c:pt>
                <c:pt idx="20">
                  <c:v>0.62831052036487989</c:v>
                </c:pt>
                <c:pt idx="21">
                  <c:v>0.63255899953365091</c:v>
                </c:pt>
                <c:pt idx="22">
                  <c:v>0.656133955280226</c:v>
                </c:pt>
                <c:pt idx="23">
                  <c:v>0.65910801309302114</c:v>
                </c:pt>
                <c:pt idx="24">
                  <c:v>0.65957913732618967</c:v>
                </c:pt>
                <c:pt idx="25">
                  <c:v>0.6632272086343014</c:v>
                </c:pt>
                <c:pt idx="26">
                  <c:v>0.66441607673295366</c:v>
                </c:pt>
                <c:pt idx="27">
                  <c:v>0.67162990832851588</c:v>
                </c:pt>
                <c:pt idx="28">
                  <c:v>0.7318913577176438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40-447E-B29F-409DB4C2D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67264"/>
        <c:axId val="238668800"/>
      </c:barChart>
      <c:catAx>
        <c:axId val="23866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800"/>
        <c:crosses val="autoZero"/>
        <c:auto val="1"/>
        <c:lblAlgn val="ctr"/>
        <c:lblOffset val="100"/>
        <c:noMultiLvlLbl val="0"/>
      </c:catAx>
      <c:valAx>
        <c:axId val="238668800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2386672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/kOZ8f8aQdh/24hgl/QcLg7e6zxHmAxSnqVktU6Rqb+6DrSJIsdcuOKES4qrA9oAiPm/fDLUl6Rwl2hYRdS/eg==" saltValue="yhyzzRlQX26Gvrr29vd/xA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kq5mvbLVNpX192UKUJx3lpU9+IW9kwqWScSoFDKYo9V639CNpQpxmF2Ac5CbxYHbdNDCAjZ2VGGjOO5XcwgchQ==" saltValue="bD9eV9a9Xvq0iKcrXKaWGQ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kEb+rOgeFgIrvE26cIahtmE5hGOLijoNZE+zErAdrp1Ze0VhBcB9hja4GhgBv/a9XuwupFs8B2/Sjhsjl1OKHQ==" saltValue="p+2bE2rgiPJFKgBF81fFhw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Percent of Administrative Cost over Cost Analysis Total Expenses excluding transfers." title="Admin Cost percent over Cost Analysis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9.16%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$1,389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51.56%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Eastern%20Florida/1%20Eastern%202014-15%20CA2%20CWE%20corrected%20rev%201207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FL%20SouthWestern/6%20SouthWestern%202014-15%20CA2-1203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FSC%20Jax/7%20FSC%20at%20Jacksonville%202014-15%20CA2%201216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Florida%20Keys/Florida%20Keys%202014-15%20CA2%201204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Gulf%20Coast/Gulf%20Coast%202014-15%20CA2%20with%20CWE%20corrected%20SRF%201022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Hillsborough/10%20Hillsborough%202014-15%20CA2_10%2013%2015%20with%20CWE%20corrected%20SRF%20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Indian%20River/11%20Indian%20River%202014-15%20CA2%20Fin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Florida%20Gateway/12%20Gateway%202014-15%20CA2%20SRF%20100115%20rec%20102015%20revised%201202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Lake%20Sumter/13%20Lake%20Sumter%202014-15%20CA2%20with%20CWE%20corrected%20SRF%201019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SCF%20Manatee/15%20SCF%20Manatee%20Sarasota%202014-15%20CA2%20with%20CWE%20corrected_Admin_Cost_FINAL%20010816%20revised%20LW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SCF-Manatee\14%20SCF%20Manatee%20Sarasota%202013-14%20CA2%20(rev)%2010-30-1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Miami%20Dade/FY%2014-15%20Cost%20Analysis%20-%2015%20Miami%20Dade%202014-15%20CA2%20(112015)%20-(REV%201211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Broward/Broward%202014-15%20CA2%201211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North%20Florida/16%20North%20Florida%202014-15%20CA2%20with%20CWE%20corrected%20102015%201202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Northwest%20Florida/Northwest%20Florida%202014-15%20CA2%201202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Palm%20Beach/18%20Palm%20Beach%202014-15%20CA2%20(2)%20with%20CWE%20corrected%20111715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Palm%20Beach\18%20Palm%20Beach%202014-15%20CA2%20(2)%20with%20CWE%20corrected%2011171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Pasco%20Hernando/FINAL%20%209-30-15%2019%20Pasco%20Herndando%202014-15%20CA2%20revised%2010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Pensacola/Pensacola%202014-15%20CA2%20final%20corrections%20nov%205%20SRF%20110515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Polk/21%20Polk%202014-15%20CA2%20Revised%2011061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St.%20Johns%20River/22%20St%20%20Johns%20River%202014-15%20CA2%20-%20revised%2012%202%2015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St.%20Johns%20River\22%20St%20%20Johns%20River%202014-15%20CA2%20with%20CWE%20corrected%2011231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St.%20Petersburg/23%20St%20%20Petersburg%202014-15%20CA2%20with%20CWE%20corrected%20SRF%20101915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Santa%20Fe/24%20Santa%20Fe%202014-15%20CA2%2010212015%20430pm%20with%20Revised%20Voc%20%20Prep%20120315%20cs%20FINAL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Seminole/25%20Seminole%202014-15%20CA2%20120315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Central%20Florida/3%20Central%20FL%202014-15%20CA2%2010-21-15%20with%20CWE%20corrected%20SRF%20102215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South%20Florida/26%20South%20Florida%202014-15%20CA2%20CWE%20corrected%20SRF%20101915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Tallahassee/TCC%202014-15%20CA2%20Template%20SRF%20093015%20CWE%20REVISED%2012042015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Tallahassee\Final%2027%20Tallahassee%202013-14%20CA2%20(101314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Valencia/Valencia%202014-15%20CA2%20with%20CWE%20Corrected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Central%20Florida\3%20Central%20FL%202014-15%20CA2%2010-21-15%20with%20CWE%20corrected%20SRF%201022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Chipola/Chipola%202014-15%20CA2-updated%202015-12-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Daytona/5%20Daytona%202014-15%20CA2%201203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71019369.384119496</v>
          </cell>
        </row>
        <row r="203">
          <cell r="I203">
            <v>21998.15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64699128.979999989</v>
          </cell>
        </row>
        <row r="203">
          <cell r="I203">
            <v>1200000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143476082.08358315</v>
          </cell>
        </row>
        <row r="203">
          <cell r="I203">
            <v>8037638.5599999996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9527353.5600000024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30422058.789999992</v>
          </cell>
        </row>
        <row r="203">
          <cell r="I203">
            <v>503819.24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112392770.50472037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82975270.047811285</v>
          </cell>
        </row>
        <row r="203">
          <cell r="I203">
            <v>1990843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18301554.509999998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22706090.73</v>
          </cell>
        </row>
        <row r="203">
          <cell r="I203">
            <v>1237181.06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41225642.68017742</v>
          </cell>
        </row>
        <row r="203">
          <cell r="I203">
            <v>251000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335813768.79664958</v>
          </cell>
        </row>
        <row r="203">
          <cell r="I203">
            <v>36776041.980000004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178546132.97</v>
          </cell>
        </row>
        <row r="203">
          <cell r="I203">
            <v>2993039.78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9403285.8200000003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31077265.290000003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115627158.88560973</v>
          </cell>
        </row>
        <row r="173">
          <cell r="K173">
            <v>11978005.27</v>
          </cell>
        </row>
        <row r="203">
          <cell r="I203">
            <v>2280620.54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48623259.079999998</v>
          </cell>
        </row>
        <row r="203">
          <cell r="I203">
            <v>3835714.2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56504806.818999998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49153545.349999994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32124978.258767463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144081351.11000001</v>
          </cell>
        </row>
        <row r="203">
          <cell r="I203">
            <v>625835.49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72524175.525507361</v>
          </cell>
        </row>
        <row r="203">
          <cell r="I203">
            <v>250000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73329905.103839323</v>
          </cell>
        </row>
        <row r="203">
          <cell r="I203">
            <v>175958.66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37499957.360000007</v>
          </cell>
        </row>
        <row r="203">
          <cell r="I203">
            <v>422123.28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21525419.821859509</v>
          </cell>
        </row>
        <row r="203">
          <cell r="I20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60052163.479868896</v>
          </cell>
        </row>
        <row r="203">
          <cell r="I203">
            <v>1000000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169684692.56100002</v>
          </cell>
        </row>
        <row r="203">
          <cell r="I203">
            <v>2000000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15524328.999999998</v>
          </cell>
        </row>
        <row r="203">
          <cell r="I203">
            <v>275000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1">
          <cell r="V121">
            <v>81748997.703997165</v>
          </cell>
        </row>
        <row r="203">
          <cell r="I203">
            <v>1300000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Normal="100" zoomScaleSheetLayoutView="80" workbookViewId="0"/>
  </sheetViews>
  <sheetFormatPr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384" width="9.140625" style="32"/>
  </cols>
  <sheetData>
    <row r="1" spans="1:13" ht="15.75" x14ac:dyDescent="0.25">
      <c r="B1" s="147" t="s">
        <v>174</v>
      </c>
      <c r="C1" s="141"/>
      <c r="D1" s="141"/>
      <c r="E1" s="141"/>
      <c r="F1" s="141"/>
      <c r="G1" s="141"/>
      <c r="H1" s="78"/>
      <c r="I1" s="74"/>
    </row>
    <row r="2" spans="1:13" ht="15.75" x14ac:dyDescent="0.25">
      <c r="B2" s="148" t="s">
        <v>289</v>
      </c>
      <c r="C2" s="141"/>
      <c r="D2" s="141"/>
      <c r="E2" s="141"/>
      <c r="F2" s="141"/>
      <c r="G2" s="141"/>
      <c r="H2" s="78"/>
      <c r="I2" s="74"/>
    </row>
    <row r="3" spans="1:13" ht="15.75" x14ac:dyDescent="0.25">
      <c r="B3" s="145" t="s">
        <v>180</v>
      </c>
      <c r="C3" s="141"/>
      <c r="D3" s="141"/>
      <c r="E3" s="141"/>
      <c r="F3" s="141"/>
      <c r="G3" s="141"/>
      <c r="H3" s="78"/>
      <c r="I3" s="74"/>
    </row>
    <row r="4" spans="1:13" ht="16.5" thickBot="1" x14ac:dyDescent="0.3">
      <c r="B4" s="33"/>
      <c r="C4" s="33"/>
      <c r="D4" s="33"/>
      <c r="E4" s="33"/>
      <c r="F4" s="33"/>
      <c r="H4" s="78"/>
    </row>
    <row r="5" spans="1:13" ht="15.75" x14ac:dyDescent="0.25">
      <c r="B5" s="34"/>
      <c r="C5" s="34"/>
      <c r="D5" s="34"/>
      <c r="E5" s="34"/>
      <c r="F5" s="34"/>
      <c r="H5" s="78"/>
      <c r="I5" s="105" t="s">
        <v>204</v>
      </c>
      <c r="J5" s="106"/>
    </row>
    <row r="6" spans="1:13" ht="102" x14ac:dyDescent="0.25">
      <c r="B6" s="35" t="s">
        <v>175</v>
      </c>
      <c r="C6" s="73" t="s">
        <v>195</v>
      </c>
      <c r="D6" s="36" t="s">
        <v>178</v>
      </c>
      <c r="E6" s="73" t="s">
        <v>193</v>
      </c>
      <c r="F6" s="36" t="s">
        <v>375</v>
      </c>
      <c r="G6" s="36" t="s">
        <v>194</v>
      </c>
      <c r="H6" s="78"/>
      <c r="I6" s="107" t="s">
        <v>376</v>
      </c>
      <c r="J6" s="108" t="s">
        <v>205</v>
      </c>
    </row>
    <row r="7" spans="1:13" ht="15.75" x14ac:dyDescent="0.25">
      <c r="A7" s="32">
        <v>1</v>
      </c>
      <c r="B7" s="37" t="s">
        <v>196</v>
      </c>
      <c r="C7" s="76">
        <v>7035583.1038424429</v>
      </c>
      <c r="D7" s="68">
        <v>0.4182310353987414</v>
      </c>
      <c r="E7" s="68">
        <v>9.909638880349593E-2</v>
      </c>
      <c r="F7" s="70">
        <v>11039.2</v>
      </c>
      <c r="G7" s="71">
        <v>637.32726138148075</v>
      </c>
      <c r="H7" s="78"/>
      <c r="I7" s="109">
        <v>0.10026734084767905</v>
      </c>
      <c r="J7" s="110">
        <v>-1.1709520441831184E-3</v>
      </c>
      <c r="M7" s="118"/>
    </row>
    <row r="8" spans="1:13" ht="15.75" x14ac:dyDescent="0.25">
      <c r="A8" s="32">
        <v>2</v>
      </c>
      <c r="B8" s="37" t="s">
        <v>148</v>
      </c>
      <c r="C8" s="76">
        <v>12438941.140000001</v>
      </c>
      <c r="D8" s="68">
        <v>0.61202714202464392</v>
      </c>
      <c r="E8" s="68">
        <v>7.0855721844430355E-2</v>
      </c>
      <c r="F8" s="70">
        <v>30125.9</v>
      </c>
      <c r="G8" s="71">
        <v>412.89857365257137</v>
      </c>
      <c r="H8" s="78"/>
      <c r="I8" s="109">
        <v>6.8662349275009776E-2</v>
      </c>
      <c r="J8" s="110">
        <v>2.1933725694205791E-3</v>
      </c>
    </row>
    <row r="9" spans="1:13" ht="15.75" x14ac:dyDescent="0.25">
      <c r="A9" s="32">
        <v>3</v>
      </c>
      <c r="B9" s="37" t="s">
        <v>149</v>
      </c>
      <c r="C9" s="76">
        <v>2281965.2200000002</v>
      </c>
      <c r="D9" s="68">
        <v>0.65910801309302114</v>
      </c>
      <c r="E9" s="68">
        <v>6.1545267587000324E-2</v>
      </c>
      <c r="F9" s="70">
        <v>5770.5</v>
      </c>
      <c r="G9" s="71">
        <v>395.45363833290014</v>
      </c>
      <c r="H9" s="78"/>
      <c r="I9" s="109">
        <v>5.7525595564095852E-2</v>
      </c>
      <c r="J9" s="110">
        <v>4.0196720229044719E-3</v>
      </c>
    </row>
    <row r="10" spans="1:13" ht="15.75" x14ac:dyDescent="0.25">
      <c r="A10" s="32">
        <v>4</v>
      </c>
      <c r="B10" s="37" t="s">
        <v>150</v>
      </c>
      <c r="C10" s="76">
        <v>1557447.71</v>
      </c>
      <c r="D10" s="68">
        <v>0.53897775975949958</v>
      </c>
      <c r="E10" s="68">
        <v>0.10213221250587486</v>
      </c>
      <c r="F10" s="70">
        <v>1431.9</v>
      </c>
      <c r="G10" s="71">
        <v>1087.6791046860812</v>
      </c>
      <c r="H10" s="78"/>
      <c r="I10" s="109">
        <v>8.9902675474280186E-2</v>
      </c>
      <c r="J10" s="110">
        <v>1.222953703159467E-2</v>
      </c>
    </row>
    <row r="11" spans="1:13" ht="15.75" x14ac:dyDescent="0.25">
      <c r="A11" s="32">
        <v>5</v>
      </c>
      <c r="B11" s="37" t="s">
        <v>151</v>
      </c>
      <c r="C11" s="76">
        <v>7615550.4600000009</v>
      </c>
      <c r="D11" s="68">
        <v>0.46126239821424087</v>
      </c>
      <c r="E11" s="68">
        <v>9.4663086891654549E-2</v>
      </c>
      <c r="F11" s="70">
        <v>11334.2</v>
      </c>
      <c r="G11" s="71">
        <v>671.90895343297279</v>
      </c>
      <c r="H11" s="78"/>
      <c r="I11" s="109">
        <v>9.2131978077816604E-2</v>
      </c>
      <c r="J11" s="110">
        <v>2.5311088138379456E-3</v>
      </c>
    </row>
    <row r="12" spans="1:13" ht="15.75" x14ac:dyDescent="0.25">
      <c r="A12" s="32">
        <v>6</v>
      </c>
      <c r="B12" s="37" t="s">
        <v>207</v>
      </c>
      <c r="C12" s="76">
        <v>4706340.93</v>
      </c>
      <c r="D12" s="68">
        <v>0.56923761771427273</v>
      </c>
      <c r="E12" s="68">
        <v>7.4116621843463917E-2</v>
      </c>
      <c r="F12" s="70">
        <v>9949.7999999999993</v>
      </c>
      <c r="G12" s="71">
        <v>473.00859615268649</v>
      </c>
      <c r="H12" s="78"/>
      <c r="I12" s="109">
        <v>7.7263905779096906E-2</v>
      </c>
      <c r="J12" s="110">
        <v>-3.1472839356329885E-3</v>
      </c>
    </row>
    <row r="13" spans="1:13" ht="15.75" x14ac:dyDescent="0.25">
      <c r="A13" s="32">
        <v>7</v>
      </c>
      <c r="B13" s="37" t="s">
        <v>152</v>
      </c>
      <c r="C13" s="76">
        <v>8152962.8399999999</v>
      </c>
      <c r="D13" s="68">
        <v>0.66441607673295366</v>
      </c>
      <c r="E13" s="68">
        <v>6.0196814345259142E-2</v>
      </c>
      <c r="F13" s="70">
        <v>20217.8</v>
      </c>
      <c r="G13" s="71">
        <v>403.25667678975952</v>
      </c>
      <c r="H13" s="78"/>
      <c r="I13" s="109">
        <v>5.9357163141096736E-2</v>
      </c>
      <c r="J13" s="110">
        <v>8.3965120416240602E-4</v>
      </c>
    </row>
    <row r="14" spans="1:13" ht="15.75" x14ac:dyDescent="0.25">
      <c r="A14" s="32">
        <v>8</v>
      </c>
      <c r="B14" s="37" t="s">
        <v>153</v>
      </c>
      <c r="C14" s="76">
        <v>1139166.68</v>
      </c>
      <c r="D14" s="68">
        <v>0.55501489812056781</v>
      </c>
      <c r="E14" s="68">
        <v>0.11956800729876552</v>
      </c>
      <c r="F14" s="70">
        <v>707.3</v>
      </c>
      <c r="G14" s="71">
        <v>1610.5848720486356</v>
      </c>
      <c r="H14" s="78"/>
      <c r="I14" s="109">
        <v>0.13634290010878256</v>
      </c>
      <c r="J14" s="110">
        <v>-1.6774892810017039E-2</v>
      </c>
    </row>
    <row r="15" spans="1:13" ht="15.75" x14ac:dyDescent="0.25">
      <c r="A15" s="32">
        <v>9</v>
      </c>
      <c r="B15" s="37" t="s">
        <v>154</v>
      </c>
      <c r="C15" s="76">
        <v>2369157</v>
      </c>
      <c r="D15" s="68">
        <v>0.5255479217912874</v>
      </c>
      <c r="E15" s="68">
        <v>7.9187714104655624E-2</v>
      </c>
      <c r="F15" s="70">
        <v>3989.8</v>
      </c>
      <c r="G15" s="71">
        <v>593.80344879442578</v>
      </c>
      <c r="H15" s="78"/>
      <c r="I15" s="109">
        <v>7.2645370988458358E-2</v>
      </c>
      <c r="J15" s="110">
        <v>6.5423431161972662E-3</v>
      </c>
    </row>
    <row r="16" spans="1:13" ht="15.75" x14ac:dyDescent="0.25">
      <c r="A16" s="32">
        <v>10</v>
      </c>
      <c r="B16" s="37" t="s">
        <v>155</v>
      </c>
      <c r="C16" s="76">
        <v>9429564.8100000005</v>
      </c>
      <c r="D16" s="68">
        <v>0.60840668917757978</v>
      </c>
      <c r="E16" s="68">
        <v>8.3898321641639476E-2</v>
      </c>
      <c r="F16" s="70">
        <v>20270</v>
      </c>
      <c r="G16" s="71">
        <v>465.19806660088801</v>
      </c>
      <c r="H16" s="78"/>
      <c r="I16" s="109">
        <v>8.1955647960350653E-2</v>
      </c>
      <c r="J16" s="110">
        <v>1.9426736812888229E-3</v>
      </c>
    </row>
    <row r="17" spans="1:10" ht="15.75" x14ac:dyDescent="0.25">
      <c r="A17" s="32">
        <v>11</v>
      </c>
      <c r="B17" s="37" t="s">
        <v>156</v>
      </c>
      <c r="C17" s="76">
        <v>3624416.05</v>
      </c>
      <c r="D17" s="68">
        <v>0.51972123044321039</v>
      </c>
      <c r="E17" s="68">
        <v>4.4754481597557398E-2</v>
      </c>
      <c r="F17" s="70">
        <v>13309.3</v>
      </c>
      <c r="G17" s="71">
        <v>272.32206427084822</v>
      </c>
      <c r="H17" s="78"/>
      <c r="I17" s="109">
        <v>4.1919926332877465E-2</v>
      </c>
      <c r="J17" s="110">
        <v>2.8345552646799332E-3</v>
      </c>
    </row>
    <row r="18" spans="1:10" ht="15.75" x14ac:dyDescent="0.25">
      <c r="A18" s="32">
        <v>12</v>
      </c>
      <c r="B18" s="37" t="s">
        <v>157</v>
      </c>
      <c r="C18" s="76">
        <v>1984135.5799999998</v>
      </c>
      <c r="D18" s="68">
        <v>0.56242896655329289</v>
      </c>
      <c r="E18" s="68">
        <v>0.1084135000071095</v>
      </c>
      <c r="F18" s="70">
        <v>1948</v>
      </c>
      <c r="G18" s="71">
        <v>1018.550092402464</v>
      </c>
      <c r="H18" s="78"/>
      <c r="I18" s="109">
        <v>0.10069538041386518</v>
      </c>
      <c r="J18" s="110">
        <v>7.7181195932443242E-3</v>
      </c>
    </row>
    <row r="19" spans="1:10" ht="15.75" x14ac:dyDescent="0.25">
      <c r="A19" s="32">
        <v>13</v>
      </c>
      <c r="B19" s="37" t="s">
        <v>288</v>
      </c>
      <c r="C19" s="76">
        <v>2203335.52</v>
      </c>
      <c r="D19" s="68">
        <v>0.56427078081866211</v>
      </c>
      <c r="E19" s="68">
        <v>0.10262912993103109</v>
      </c>
      <c r="F19" s="70">
        <v>2786.7</v>
      </c>
      <c r="G19" s="71">
        <v>790.66118347866654</v>
      </c>
      <c r="H19" s="78"/>
      <c r="I19" s="109">
        <v>0.10352520686873713</v>
      </c>
      <c r="J19" s="110">
        <v>-8.9607693770604735E-4</v>
      </c>
    </row>
    <row r="20" spans="1:10" ht="15.75" x14ac:dyDescent="0.25">
      <c r="A20" s="32">
        <v>14</v>
      </c>
      <c r="B20" s="37" t="s">
        <v>159</v>
      </c>
      <c r="C20" s="76">
        <v>2777925.4270921228</v>
      </c>
      <c r="D20" s="68">
        <v>0.7318913577176438</v>
      </c>
      <c r="E20" s="68">
        <v>6.7796208713151715E-2</v>
      </c>
      <c r="F20" s="70">
        <v>7538.1</v>
      </c>
      <c r="G20" s="71">
        <v>368.51798557887565</v>
      </c>
      <c r="H20" s="78"/>
      <c r="I20" s="109">
        <v>6.41228136079941E-2</v>
      </c>
      <c r="J20" s="110">
        <v>3.6733951051576147E-3</v>
      </c>
    </row>
    <row r="21" spans="1:10" ht="15.75" x14ac:dyDescent="0.25">
      <c r="A21" s="32">
        <v>15</v>
      </c>
      <c r="B21" s="37" t="s">
        <v>160</v>
      </c>
      <c r="C21" s="76">
        <v>22543674.540000003</v>
      </c>
      <c r="D21" s="68">
        <v>0.62831052036487989</v>
      </c>
      <c r="E21" s="68">
        <v>7.5387392687820673E-2</v>
      </c>
      <c r="F21" s="70">
        <v>53685.1</v>
      </c>
      <c r="G21" s="71">
        <v>419.92423484355999</v>
      </c>
      <c r="H21" s="78"/>
      <c r="I21" s="109">
        <v>6.7015182309266549E-2</v>
      </c>
      <c r="J21" s="110">
        <v>8.3722103785541235E-3</v>
      </c>
    </row>
    <row r="22" spans="1:10" ht="15.75" x14ac:dyDescent="0.25">
      <c r="A22" s="32">
        <v>16</v>
      </c>
      <c r="B22" s="37" t="s">
        <v>161</v>
      </c>
      <c r="C22" s="76">
        <v>854538</v>
      </c>
      <c r="D22" s="68">
        <v>0.56887153800824986</v>
      </c>
      <c r="E22" s="68">
        <v>9.0876531497369711E-2</v>
      </c>
      <c r="F22" s="70">
        <v>805.8</v>
      </c>
      <c r="G22" s="71">
        <v>1060.4839910647804</v>
      </c>
      <c r="H22" s="78"/>
      <c r="I22" s="109">
        <v>7.5314676062152863E-2</v>
      </c>
      <c r="J22" s="110">
        <v>1.5561855435216848E-2</v>
      </c>
    </row>
    <row r="23" spans="1:10" ht="15.75" x14ac:dyDescent="0.25">
      <c r="A23" s="32">
        <v>17</v>
      </c>
      <c r="B23" s="37" t="s">
        <v>162</v>
      </c>
      <c r="C23" s="76">
        <v>3277009.1500000004</v>
      </c>
      <c r="D23" s="68">
        <v>0.54207515029419806</v>
      </c>
      <c r="E23" s="68">
        <v>0.10544715306898228</v>
      </c>
      <c r="F23" s="70">
        <v>4775.6000000000004</v>
      </c>
      <c r="G23" s="71">
        <v>686.19841485886593</v>
      </c>
      <c r="H23" s="78"/>
      <c r="I23" s="109">
        <v>7.4885494548629347E-2</v>
      </c>
      <c r="J23" s="110">
        <v>3.0561658520352933E-2</v>
      </c>
    </row>
    <row r="24" spans="1:10" ht="15.75" x14ac:dyDescent="0.25">
      <c r="A24" s="32">
        <v>18</v>
      </c>
      <c r="B24" s="37" t="s">
        <v>163</v>
      </c>
      <c r="C24" s="76">
        <v>4401210.24</v>
      </c>
      <c r="D24" s="68">
        <v>0.63255899953365091</v>
      </c>
      <c r="E24" s="68">
        <v>3.8829683766610355E-2</v>
      </c>
      <c r="F24" s="70">
        <v>19881.099999999999</v>
      </c>
      <c r="G24" s="71">
        <v>221.37659586240201</v>
      </c>
      <c r="H24" s="78"/>
      <c r="I24" s="109">
        <v>3.782265298780918E-2</v>
      </c>
      <c r="J24" s="110">
        <v>1.0070307788011754E-3</v>
      </c>
    </row>
    <row r="25" spans="1:10" ht="15.75" x14ac:dyDescent="0.25">
      <c r="A25" s="32">
        <v>19</v>
      </c>
      <c r="B25" s="37" t="s">
        <v>208</v>
      </c>
      <c r="C25" s="76">
        <v>2758793.0900000003</v>
      </c>
      <c r="D25" s="68">
        <v>0.656133955280226</v>
      </c>
      <c r="E25" s="68">
        <v>6.1597327948912581E-2</v>
      </c>
      <c r="F25" s="70">
        <v>7704.7</v>
      </c>
      <c r="G25" s="71">
        <v>358.06625696003744</v>
      </c>
      <c r="H25" s="78"/>
      <c r="I25" s="109">
        <v>6.556618031212634E-2</v>
      </c>
      <c r="J25" s="110">
        <v>-3.9688523632137596E-3</v>
      </c>
    </row>
    <row r="26" spans="1:10" ht="15.75" x14ac:dyDescent="0.25">
      <c r="A26" s="32">
        <v>20</v>
      </c>
      <c r="B26" s="37" t="s">
        <v>164</v>
      </c>
      <c r="C26" s="76">
        <v>3778039.22</v>
      </c>
      <c r="D26" s="68">
        <v>0.6632272086343014</v>
      </c>
      <c r="E26" s="68">
        <v>6.6862262393039759E-2</v>
      </c>
      <c r="F26" s="70">
        <v>7621.2</v>
      </c>
      <c r="G26" s="71">
        <v>495.72760457670711</v>
      </c>
      <c r="H26" s="78"/>
      <c r="I26" s="109">
        <v>7.6427888423876558E-2</v>
      </c>
      <c r="J26" s="110">
        <v>-9.5656260308367991E-3</v>
      </c>
    </row>
    <row r="27" spans="1:10" ht="15.75" x14ac:dyDescent="0.25">
      <c r="A27" s="32">
        <v>21</v>
      </c>
      <c r="B27" s="37" t="s">
        <v>165</v>
      </c>
      <c r="C27" s="76">
        <v>3822034.2</v>
      </c>
      <c r="D27" s="68">
        <v>0.62396715785699164</v>
      </c>
      <c r="E27" s="68">
        <v>7.775704016434698E-2</v>
      </c>
      <c r="F27" s="70">
        <v>7496.1</v>
      </c>
      <c r="G27" s="71">
        <v>509.86969223996476</v>
      </c>
      <c r="H27" s="78"/>
      <c r="I27" s="109">
        <v>6.93707359330311E-2</v>
      </c>
      <c r="J27" s="110">
        <v>8.3863042313158803E-3</v>
      </c>
    </row>
    <row r="28" spans="1:10" ht="15.75" x14ac:dyDescent="0.25">
      <c r="A28" s="32">
        <v>22</v>
      </c>
      <c r="B28" s="37" t="s">
        <v>166</v>
      </c>
      <c r="C28" s="76">
        <v>4188684.1500000004</v>
      </c>
      <c r="D28" s="68">
        <v>0.43442931302378651</v>
      </c>
      <c r="E28" s="68">
        <v>0.13038714349501032</v>
      </c>
      <c r="F28" s="70">
        <v>4722.3</v>
      </c>
      <c r="G28" s="71">
        <v>887.00085763293316</v>
      </c>
      <c r="H28" s="78"/>
      <c r="I28" s="109">
        <v>0.12731903125283869</v>
      </c>
      <c r="J28" s="110">
        <v>3.0681122421716278E-3</v>
      </c>
    </row>
    <row r="29" spans="1:10" ht="15.75" x14ac:dyDescent="0.25">
      <c r="A29" s="32">
        <v>23</v>
      </c>
      <c r="B29" s="37" t="s">
        <v>167</v>
      </c>
      <c r="C29" s="76">
        <v>15161923.74</v>
      </c>
      <c r="D29" s="68">
        <v>0.21631090932142902</v>
      </c>
      <c r="E29" s="68">
        <v>0.10569076883849131</v>
      </c>
      <c r="F29" s="70">
        <v>20784.400000000001</v>
      </c>
      <c r="G29" s="71">
        <v>729.48575566290094</v>
      </c>
      <c r="H29" s="78"/>
      <c r="I29" s="109">
        <v>9.329603086831105E-2</v>
      </c>
      <c r="J29" s="110">
        <v>1.2394737970180258E-2</v>
      </c>
    </row>
    <row r="30" spans="1:10" ht="15.75" x14ac:dyDescent="0.25">
      <c r="A30" s="32">
        <v>24</v>
      </c>
      <c r="B30" s="37" t="s">
        <v>168</v>
      </c>
      <c r="C30" s="76">
        <v>4484852.8135000002</v>
      </c>
      <c r="D30" s="68">
        <v>0.67162990832851588</v>
      </c>
      <c r="E30" s="68">
        <v>6.2053323761779668E-2</v>
      </c>
      <c r="F30" s="70">
        <v>11190.6</v>
      </c>
      <c r="G30" s="71">
        <v>400.76964715922293</v>
      </c>
      <c r="H30" s="78"/>
      <c r="I30" s="109">
        <v>5.5956700010768357E-2</v>
      </c>
      <c r="J30" s="110">
        <v>6.0966237510113111E-3</v>
      </c>
    </row>
    <row r="31" spans="1:10" ht="15.75" x14ac:dyDescent="0.25">
      <c r="A31" s="32">
        <v>25</v>
      </c>
      <c r="B31" s="37" t="s">
        <v>169</v>
      </c>
      <c r="C31" s="76">
        <v>6451128.9699999997</v>
      </c>
      <c r="D31" s="68">
        <v>0.56415111223787706</v>
      </c>
      <c r="E31" s="68">
        <v>8.8185658923439839E-2</v>
      </c>
      <c r="F31" s="70">
        <v>13113.4</v>
      </c>
      <c r="G31" s="71">
        <v>491.94937773575123</v>
      </c>
      <c r="H31" s="78"/>
      <c r="I31" s="109">
        <v>8.9313553102507701E-2</v>
      </c>
      <c r="J31" s="110">
        <v>-1.127894179067862E-3</v>
      </c>
    </row>
    <row r="32" spans="1:10" ht="15.75" x14ac:dyDescent="0.25">
      <c r="A32" s="32">
        <v>26</v>
      </c>
      <c r="B32" s="37" t="s">
        <v>170</v>
      </c>
      <c r="C32" s="76">
        <v>2296285.2800000003</v>
      </c>
      <c r="D32" s="68">
        <v>0.38808172434543037</v>
      </c>
      <c r="E32" s="68">
        <v>0.10667783945696033</v>
      </c>
      <c r="F32" s="70">
        <v>2240.5</v>
      </c>
      <c r="G32" s="71">
        <v>1024.8985851372463</v>
      </c>
      <c r="H32" s="78"/>
      <c r="I32" s="109">
        <v>0.10862423661842402</v>
      </c>
      <c r="J32" s="110">
        <v>-1.9463971614636921E-3</v>
      </c>
    </row>
    <row r="33" spans="1:10" ht="15.75" x14ac:dyDescent="0.25">
      <c r="A33" s="32">
        <v>27</v>
      </c>
      <c r="B33" s="37" t="s">
        <v>171</v>
      </c>
      <c r="C33" s="76">
        <v>4603773.6100000003</v>
      </c>
      <c r="D33" s="68">
        <v>0.65957913732618967</v>
      </c>
      <c r="E33" s="68">
        <v>7.7961133660571877E-2</v>
      </c>
      <c r="F33" s="70">
        <v>9771.2999999999993</v>
      </c>
      <c r="G33" s="71">
        <v>471.15262145262153</v>
      </c>
      <c r="H33" s="78"/>
      <c r="I33" s="109">
        <v>7.3984838052012197E-2</v>
      </c>
      <c r="J33" s="110">
        <v>3.9762956085596796E-3</v>
      </c>
    </row>
    <row r="34" spans="1:10" ht="15.75" x14ac:dyDescent="0.25">
      <c r="A34" s="32">
        <v>28</v>
      </c>
      <c r="B34" s="37" t="s">
        <v>172</v>
      </c>
      <c r="C34" s="76">
        <v>12577960.43</v>
      </c>
      <c r="D34" s="68">
        <v>0.56428921179302904</v>
      </c>
      <c r="E34" s="68">
        <v>7.5009592336070949E-2</v>
      </c>
      <c r="F34" s="70">
        <v>29967.4</v>
      </c>
      <c r="G34" s="71">
        <v>419.72144497020093</v>
      </c>
      <c r="H34" s="78"/>
      <c r="I34" s="109">
        <v>6.8153920896219938E-2</v>
      </c>
      <c r="J34" s="110">
        <v>6.8556714398510105E-3</v>
      </c>
    </row>
    <row r="35" spans="1:10" ht="15.75" x14ac:dyDescent="0.25">
      <c r="B35" s="38" t="s">
        <v>177</v>
      </c>
      <c r="C35" s="77">
        <v>158516399.90443462</v>
      </c>
      <c r="D35" s="68">
        <v>0.57756623216098191</v>
      </c>
      <c r="E35" s="68">
        <v>7.678519087525916E-2</v>
      </c>
      <c r="F35" s="69">
        <v>334178.00000000006</v>
      </c>
      <c r="G35" s="67">
        <v>474.34720418459614</v>
      </c>
      <c r="H35" s="78"/>
      <c r="I35" s="109">
        <v>7.2770747783764092E-2</v>
      </c>
      <c r="J35" s="110">
        <v>4.014443091495068E-3</v>
      </c>
    </row>
    <row r="36" spans="1:10" ht="15.75" x14ac:dyDescent="0.25">
      <c r="B36" s="39"/>
      <c r="C36" s="39"/>
      <c r="D36" s="39"/>
      <c r="E36" s="39"/>
      <c r="H36" s="78"/>
      <c r="I36" s="111"/>
      <c r="J36" s="112"/>
    </row>
    <row r="37" spans="1:10" x14ac:dyDescent="0.2">
      <c r="B37" s="61" t="s">
        <v>190</v>
      </c>
      <c r="C37" s="61"/>
      <c r="D37" s="60">
        <v>0.7318913577176438</v>
      </c>
      <c r="E37" s="60">
        <v>0.13038714349501032</v>
      </c>
      <c r="F37" s="63">
        <v>53685.1</v>
      </c>
      <c r="G37" s="64">
        <v>1610.5848720486356</v>
      </c>
      <c r="H37" s="64"/>
      <c r="I37" s="113">
        <v>0.13634290010878256</v>
      </c>
      <c r="J37" s="112"/>
    </row>
    <row r="38" spans="1:10" x14ac:dyDescent="0.2">
      <c r="B38" s="61" t="s">
        <v>191</v>
      </c>
      <c r="C38" s="61"/>
      <c r="D38" s="60">
        <v>0.21631090932142902</v>
      </c>
      <c r="E38" s="60">
        <v>3.8829683766610355E-2</v>
      </c>
      <c r="F38" s="63">
        <v>707.3</v>
      </c>
      <c r="G38" s="64">
        <v>221.37659586240201</v>
      </c>
      <c r="H38" s="64"/>
      <c r="I38" s="113">
        <v>3.782265298780918E-2</v>
      </c>
      <c r="J38" s="112"/>
    </row>
    <row r="39" spans="1:10" ht="15.75" thickBot="1" x14ac:dyDescent="0.25">
      <c r="B39" s="61" t="s">
        <v>189</v>
      </c>
      <c r="C39" s="61"/>
      <c r="D39" s="60">
        <v>0.51558044839621475</v>
      </c>
      <c r="E39" s="60">
        <v>9.1557459728399959E-2</v>
      </c>
      <c r="F39" s="63">
        <v>52977.799999999996</v>
      </c>
      <c r="G39" s="64">
        <v>1389.2082761862337</v>
      </c>
      <c r="H39" s="64"/>
      <c r="I39" s="114">
        <v>9.8520247120973375E-2</v>
      </c>
      <c r="J39" s="115"/>
    </row>
    <row r="45" spans="1:10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heetProtection algorithmName="SHA-512" hashValue="FwKXlI3Ty1ofd2xgLBp+50ylQZzcBCNT/NIk3nf/pdbxoYeKczWd5YoINfRcr+xMcfSeWXU7fmTbKFtenRxC7A==" saltValue="F0hNXgvpvdwQ++5JMDhjyA==" spinCount="100000" sheet="1" objects="1" scenarios="1"/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3206895</v>
      </c>
      <c r="H8" s="10"/>
      <c r="I8" s="91">
        <v>1662698</v>
      </c>
      <c r="J8" s="91">
        <v>1544197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>
        <v>2704</v>
      </c>
      <c r="H9" s="17" t="s">
        <v>15</v>
      </c>
      <c r="I9" s="92">
        <v>2704</v>
      </c>
      <c r="J9" s="92">
        <v>0</v>
      </c>
      <c r="K9" s="91">
        <v>2704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/>
      <c r="H10" s="17"/>
      <c r="I10" s="92"/>
      <c r="J10" s="92"/>
      <c r="K10" s="91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931498</v>
      </c>
      <c r="H11" s="17" t="s">
        <v>15</v>
      </c>
      <c r="I11" s="92">
        <v>931498</v>
      </c>
      <c r="J11" s="92"/>
      <c r="K11" s="91">
        <v>931498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>
        <v>147295</v>
      </c>
      <c r="H12" s="17" t="s">
        <v>24</v>
      </c>
      <c r="I12" s="92"/>
      <c r="J12" s="92">
        <v>147295</v>
      </c>
      <c r="K12" s="91">
        <v>147295</v>
      </c>
      <c r="L12" s="18" t="s">
        <v>351</v>
      </c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310477</v>
      </c>
      <c r="H13" s="17" t="s">
        <v>15</v>
      </c>
      <c r="I13" s="92">
        <v>310477</v>
      </c>
      <c r="J13" s="92"/>
      <c r="K13" s="91">
        <v>310477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624264</v>
      </c>
      <c r="H14" s="17" t="s">
        <v>24</v>
      </c>
      <c r="I14" s="92"/>
      <c r="J14" s="92">
        <v>624264</v>
      </c>
      <c r="K14" s="91">
        <v>624264</v>
      </c>
      <c r="L14" s="18" t="s">
        <v>352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>
        <v>16603</v>
      </c>
      <c r="H16" s="17" t="s">
        <v>15</v>
      </c>
      <c r="I16" s="92">
        <v>16603</v>
      </c>
      <c r="J16" s="92"/>
      <c r="K16" s="91">
        <v>16603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772638</v>
      </c>
      <c r="H18" s="17" t="s">
        <v>24</v>
      </c>
      <c r="I18" s="92"/>
      <c r="J18" s="92">
        <v>772638</v>
      </c>
      <c r="K18" s="91">
        <v>772638</v>
      </c>
      <c r="L18" s="18" t="s">
        <v>353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401416</v>
      </c>
      <c r="H20" s="17" t="s">
        <v>15</v>
      </c>
      <c r="I20" s="92">
        <v>401416</v>
      </c>
      <c r="J20" s="92"/>
      <c r="K20" s="91">
        <v>401416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2561170</v>
      </c>
      <c r="H25" s="10"/>
      <c r="I25" s="91">
        <v>911978.92999999993</v>
      </c>
      <c r="J25" s="91">
        <v>1649191.07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2525711</v>
      </c>
      <c r="H28" s="17" t="s">
        <v>59</v>
      </c>
      <c r="I28" s="92">
        <v>909114.92999999993</v>
      </c>
      <c r="J28" s="92">
        <v>1616596.07</v>
      </c>
      <c r="K28" s="91">
        <v>2525711</v>
      </c>
      <c r="L28" s="18" t="s">
        <v>354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/>
      <c r="H30" s="17"/>
      <c r="I30" s="92"/>
      <c r="J30" s="92"/>
      <c r="K30" s="91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>
        <v>2864</v>
      </c>
      <c r="H36" s="17" t="s">
        <v>15</v>
      </c>
      <c r="I36" s="92">
        <v>2864</v>
      </c>
      <c r="J36" s="92"/>
      <c r="K36" s="91">
        <v>2864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32595</v>
      </c>
      <c r="H40" s="17" t="s">
        <v>24</v>
      </c>
      <c r="I40" s="92"/>
      <c r="J40" s="92">
        <v>32595</v>
      </c>
      <c r="K40" s="91">
        <v>32595</v>
      </c>
      <c r="L40" s="18" t="s">
        <v>355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3845874</v>
      </c>
      <c r="H42" s="10"/>
      <c r="I42" s="91">
        <v>1679554</v>
      </c>
      <c r="J42" s="91">
        <v>2166320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1114755</v>
      </c>
      <c r="H43" s="17" t="s">
        <v>59</v>
      </c>
      <c r="I43" s="92">
        <v>278689</v>
      </c>
      <c r="J43" s="92">
        <v>836066</v>
      </c>
      <c r="K43" s="91">
        <v>1114755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/>
      <c r="H44" s="17"/>
      <c r="I44" s="92"/>
      <c r="J44" s="92"/>
      <c r="K44" s="91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849387</v>
      </c>
      <c r="H47" s="17" t="s">
        <v>15</v>
      </c>
      <c r="I47" s="92">
        <v>849387</v>
      </c>
      <c r="J47" s="92"/>
      <c r="K47" s="91">
        <v>849387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194833</v>
      </c>
      <c r="H49" s="17" t="s">
        <v>15</v>
      </c>
      <c r="I49" s="92">
        <v>194833</v>
      </c>
      <c r="J49" s="92"/>
      <c r="K49" s="91">
        <v>194833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>
        <v>181994</v>
      </c>
      <c r="H53" s="17" t="s">
        <v>15</v>
      </c>
      <c r="I53" s="92">
        <v>181994</v>
      </c>
      <c r="J53" s="92"/>
      <c r="K53" s="91">
        <v>181994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164656</v>
      </c>
      <c r="H54" s="17" t="s">
        <v>15</v>
      </c>
      <c r="I54" s="92">
        <v>164656</v>
      </c>
      <c r="J54" s="92"/>
      <c r="K54" s="91">
        <v>164656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512885</v>
      </c>
      <c r="H55" s="17" t="s">
        <v>24</v>
      </c>
      <c r="I55" s="92"/>
      <c r="J55" s="92">
        <v>512885</v>
      </c>
      <c r="K55" s="91">
        <v>512885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/>
      <c r="H61" s="17"/>
      <c r="I61" s="92"/>
      <c r="J61" s="92"/>
      <c r="K61" s="91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769756</v>
      </c>
      <c r="H62" s="17" t="s">
        <v>59</v>
      </c>
      <c r="I62" s="92">
        <v>9995</v>
      </c>
      <c r="J62" s="92">
        <v>759761</v>
      </c>
      <c r="K62" s="91">
        <v>769756</v>
      </c>
      <c r="L62" s="18" t="s">
        <v>356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57608</v>
      </c>
      <c r="H63" s="17" t="s">
        <v>24</v>
      </c>
      <c r="I63" s="92"/>
      <c r="J63" s="92">
        <v>57608</v>
      </c>
      <c r="K63" s="91">
        <v>57608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1311669</v>
      </c>
      <c r="H70" s="10"/>
      <c r="I70" s="91">
        <v>452110</v>
      </c>
      <c r="J70" s="91">
        <v>859559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>
        <v>64907</v>
      </c>
      <c r="H71" s="17" t="s">
        <v>24</v>
      </c>
      <c r="I71" s="92"/>
      <c r="J71" s="92">
        <v>64907</v>
      </c>
      <c r="K71" s="91">
        <v>64907</v>
      </c>
      <c r="L71" s="18" t="s">
        <v>357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1116684</v>
      </c>
      <c r="H72" s="17" t="s">
        <v>59</v>
      </c>
      <c r="I72" s="92">
        <v>452110</v>
      </c>
      <c r="J72" s="92">
        <v>664574</v>
      </c>
      <c r="K72" s="91">
        <v>1116684</v>
      </c>
      <c r="L72" s="18" t="s">
        <v>358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130078</v>
      </c>
      <c r="H73" s="17" t="s">
        <v>24</v>
      </c>
      <c r="I73" s="92"/>
      <c r="J73" s="92">
        <v>130078</v>
      </c>
      <c r="K73" s="91">
        <v>130078</v>
      </c>
      <c r="L73" s="18" t="s">
        <v>359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10925608</v>
      </c>
      <c r="H76" s="26"/>
      <c r="I76" s="95">
        <v>4706340.93</v>
      </c>
      <c r="J76" s="95">
        <v>6219267.0700000003</v>
      </c>
      <c r="K76" s="91">
        <v>10925608</v>
      </c>
      <c r="L76" s="27"/>
    </row>
    <row r="77" spans="1:12" ht="15.75" x14ac:dyDescent="0.25">
      <c r="F77" s="84" t="s">
        <v>200</v>
      </c>
      <c r="G77" s="96">
        <v>10925608</v>
      </c>
      <c r="H77" s="14"/>
      <c r="I77" s="86">
        <v>0.43076238228572722</v>
      </c>
      <c r="J77" s="86">
        <v>0.56923761771427273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'[11]CA2 Detail'!$V$121-'[11]CA2 Detail'!$I$203</f>
        <v>63499128.979999989</v>
      </c>
      <c r="J83" s="88">
        <v>7.4116621843463917E-2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21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21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21" ht="19.5" customHeight="1" x14ac:dyDescent="0.25">
      <c r="A4" s="80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1">
        <v>6552788.3300000001</v>
      </c>
      <c r="H8" s="10"/>
      <c r="I8" s="91">
        <v>2157264.84</v>
      </c>
      <c r="J8" s="91">
        <v>4395523.49</v>
      </c>
      <c r="K8" s="91"/>
      <c r="L8" s="15"/>
      <c r="N8" s="119"/>
      <c r="O8" s="8"/>
      <c r="P8" s="119"/>
      <c r="Q8" s="119"/>
      <c r="R8" s="8"/>
      <c r="S8" s="102"/>
      <c r="T8" s="102"/>
      <c r="U8" s="102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  <c r="S9" s="102"/>
      <c r="T9" s="102"/>
      <c r="U9" s="102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27663.11</v>
      </c>
      <c r="H10" s="17" t="s">
        <v>15</v>
      </c>
      <c r="I10" s="92">
        <v>27663.11</v>
      </c>
      <c r="J10" s="92"/>
      <c r="K10" s="91">
        <v>27663.11</v>
      </c>
      <c r="L10" s="18"/>
      <c r="N10" s="120"/>
      <c r="P10" s="120"/>
      <c r="S10" s="102"/>
      <c r="T10" s="102"/>
      <c r="U10" s="102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680790.38</v>
      </c>
      <c r="H11" s="17" t="s">
        <v>15</v>
      </c>
      <c r="I11" s="92">
        <v>680790.38</v>
      </c>
      <c r="J11" s="92"/>
      <c r="K11" s="91">
        <v>680790.38</v>
      </c>
      <c r="L11" s="18"/>
      <c r="N11" s="120"/>
      <c r="P11" s="120"/>
      <c r="S11" s="102"/>
      <c r="T11" s="102"/>
      <c r="U11" s="102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  <c r="S12" s="102"/>
      <c r="T12" s="102"/>
      <c r="U12" s="102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1448811.35</v>
      </c>
      <c r="H13" s="17" t="s">
        <v>15</v>
      </c>
      <c r="I13" s="92">
        <v>1448811.35</v>
      </c>
      <c r="J13" s="92"/>
      <c r="K13" s="91">
        <v>1448811.35</v>
      </c>
      <c r="L13" s="18"/>
      <c r="N13" s="120"/>
      <c r="P13" s="120"/>
      <c r="S13" s="102"/>
      <c r="T13" s="102"/>
      <c r="U13" s="102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2295927.77</v>
      </c>
      <c r="H14" s="17" t="s">
        <v>24</v>
      </c>
      <c r="I14" s="92"/>
      <c r="J14" s="92">
        <v>2295927.77</v>
      </c>
      <c r="K14" s="91">
        <v>2295927.77</v>
      </c>
      <c r="L14" s="18"/>
      <c r="N14" s="120"/>
      <c r="Q14" s="120"/>
      <c r="S14" s="102"/>
      <c r="T14" s="102"/>
      <c r="U14" s="102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  <c r="S15" s="102"/>
      <c r="T15" s="102"/>
      <c r="U15" s="102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  <c r="S16" s="102"/>
      <c r="T16" s="102"/>
      <c r="U16" s="102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2">
        <v>639.96</v>
      </c>
      <c r="H17" s="17" t="s">
        <v>24</v>
      </c>
      <c r="I17" s="92"/>
      <c r="J17" s="92">
        <v>639.96</v>
      </c>
      <c r="K17" s="91">
        <v>639.96</v>
      </c>
      <c r="L17" s="18"/>
      <c r="N17" s="120"/>
      <c r="Q17" s="120"/>
      <c r="S17" s="102"/>
      <c r="T17" s="102"/>
      <c r="U17" s="102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1346198.08</v>
      </c>
      <c r="H18" s="17" t="s">
        <v>24</v>
      </c>
      <c r="I18" s="92"/>
      <c r="J18" s="92">
        <v>1346198.08</v>
      </c>
      <c r="K18" s="91">
        <v>1346198.08</v>
      </c>
      <c r="L18" s="18"/>
      <c r="N18" s="120"/>
      <c r="Q18" s="120"/>
      <c r="S18" s="102"/>
      <c r="T18" s="102"/>
      <c r="U18" s="102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3">
        <v>44648.79</v>
      </c>
      <c r="H19" s="17" t="s">
        <v>24</v>
      </c>
      <c r="I19" s="93"/>
      <c r="J19" s="93">
        <v>44648.79</v>
      </c>
      <c r="K19" s="91">
        <v>44648.79</v>
      </c>
      <c r="L19" s="18"/>
      <c r="N19" s="120"/>
      <c r="Q19" s="120"/>
      <c r="S19" s="102"/>
      <c r="T19" s="102"/>
      <c r="U19" s="102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706323.4</v>
      </c>
      <c r="H20" s="17" t="s">
        <v>24</v>
      </c>
      <c r="I20" s="92"/>
      <c r="J20" s="92">
        <v>706323.4</v>
      </c>
      <c r="K20" s="91">
        <v>706323.4</v>
      </c>
      <c r="L20" s="18"/>
      <c r="N20" s="120"/>
      <c r="Q20" s="120"/>
      <c r="S20" s="102"/>
      <c r="T20" s="102"/>
      <c r="U20" s="102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  <c r="S21" s="102"/>
      <c r="T21" s="102"/>
      <c r="U21" s="102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  <c r="S22" s="102"/>
      <c r="T22" s="102"/>
      <c r="U22" s="102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  <c r="S23" s="102"/>
      <c r="T23" s="102"/>
      <c r="U23" s="102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4">
        <v>1785.49</v>
      </c>
      <c r="H24" s="17" t="s">
        <v>24</v>
      </c>
      <c r="I24" s="94"/>
      <c r="J24" s="94">
        <v>1785.49</v>
      </c>
      <c r="K24" s="91">
        <v>1785.49</v>
      </c>
      <c r="L24" s="18"/>
      <c r="N24" s="120"/>
      <c r="Q24" s="120"/>
      <c r="S24" s="102"/>
      <c r="T24" s="102"/>
      <c r="U24" s="102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6073788.7400000002</v>
      </c>
      <c r="H25" s="10"/>
      <c r="I25" s="91">
        <v>3461232.25</v>
      </c>
      <c r="J25" s="91">
        <v>2612556.4900000002</v>
      </c>
      <c r="K25" s="91"/>
      <c r="L25" s="15"/>
      <c r="N25" s="120"/>
      <c r="P25" s="120"/>
      <c r="Q25" s="120"/>
      <c r="S25" s="102"/>
      <c r="T25" s="102"/>
      <c r="U25" s="102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  <c r="S26" s="102"/>
      <c r="T26" s="102"/>
      <c r="U26" s="102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  <c r="S27" s="102"/>
      <c r="T27" s="102"/>
      <c r="U27" s="102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  <c r="S28" s="102"/>
      <c r="T28" s="102"/>
      <c r="U28" s="102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  <c r="S29" s="102"/>
      <c r="T29" s="102"/>
      <c r="U29" s="102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2388967.54</v>
      </c>
      <c r="H30" s="17" t="s">
        <v>59</v>
      </c>
      <c r="I30" s="92">
        <v>1545131.52</v>
      </c>
      <c r="J30" s="92">
        <v>843836.02</v>
      </c>
      <c r="K30" s="91">
        <v>2388967.54</v>
      </c>
      <c r="L30" s="18" t="s">
        <v>306</v>
      </c>
      <c r="N30" s="120"/>
      <c r="P30" s="120"/>
      <c r="Q30" s="120"/>
      <c r="S30" s="102"/>
      <c r="T30" s="102"/>
      <c r="U30" s="102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  <c r="S31" s="102"/>
      <c r="T31" s="102"/>
      <c r="U31" s="102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  <c r="S32" s="102"/>
      <c r="T32" s="102"/>
      <c r="U32" s="102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2091315.28</v>
      </c>
      <c r="H33" s="17" t="s">
        <v>59</v>
      </c>
      <c r="I33" s="92">
        <v>1029413.78</v>
      </c>
      <c r="J33" s="92">
        <v>1061901.5</v>
      </c>
      <c r="K33" s="91">
        <v>2091315.28</v>
      </c>
      <c r="L33" s="18" t="s">
        <v>227</v>
      </c>
      <c r="N33" s="120"/>
      <c r="P33" s="120"/>
      <c r="Q33" s="120"/>
      <c r="S33" s="102"/>
      <c r="T33" s="102"/>
      <c r="U33" s="102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  <c r="S34" s="102"/>
      <c r="T34" s="102"/>
      <c r="U34" s="102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2">
        <v>1593505.92</v>
      </c>
      <c r="H35" s="17" t="s">
        <v>59</v>
      </c>
      <c r="I35" s="92">
        <v>886686.95</v>
      </c>
      <c r="J35" s="92">
        <v>706818.97</v>
      </c>
      <c r="K35" s="91">
        <v>1593505.92</v>
      </c>
      <c r="L35" s="18" t="s">
        <v>307</v>
      </c>
      <c r="N35" s="120"/>
      <c r="P35" s="120"/>
      <c r="Q35" s="120"/>
      <c r="S35" s="102"/>
      <c r="T35" s="102"/>
      <c r="U35" s="102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  <c r="S36" s="102"/>
      <c r="T36" s="102"/>
      <c r="U36" s="102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  <c r="S37" s="102"/>
      <c r="T37" s="102"/>
      <c r="U37" s="102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  <c r="S38" s="102"/>
      <c r="T38" s="102"/>
      <c r="U38" s="102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  <c r="S39" s="102"/>
      <c r="T39" s="102"/>
      <c r="U39" s="102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  <c r="S40" s="102"/>
      <c r="T40" s="102"/>
      <c r="U40" s="102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  <c r="S41" s="102"/>
      <c r="T41" s="102"/>
      <c r="U41" s="102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9135349.0999999978</v>
      </c>
      <c r="H42" s="10"/>
      <c r="I42" s="91">
        <v>2534465.75</v>
      </c>
      <c r="J42" s="91">
        <v>6600883.3500000006</v>
      </c>
      <c r="K42" s="91"/>
      <c r="L42" s="15"/>
      <c r="N42" s="120"/>
      <c r="P42" s="120"/>
      <c r="Q42" s="120"/>
      <c r="S42" s="102"/>
      <c r="T42" s="102"/>
      <c r="U42" s="102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2"/>
      <c r="H43" s="17"/>
      <c r="I43" s="92"/>
      <c r="J43" s="92"/>
      <c r="K43" s="91">
        <v>0</v>
      </c>
      <c r="L43" s="18"/>
      <c r="S43" s="102"/>
      <c r="T43" s="102"/>
      <c r="U43" s="102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1662371.98</v>
      </c>
      <c r="H44" s="17" t="s">
        <v>24</v>
      </c>
      <c r="I44" s="92"/>
      <c r="J44" s="92">
        <v>1662371.98</v>
      </c>
      <c r="K44" s="91">
        <v>1662371.98</v>
      </c>
      <c r="L44" s="18"/>
      <c r="N44" s="120"/>
      <c r="Q44" s="120"/>
      <c r="S44" s="102"/>
      <c r="T44" s="102"/>
      <c r="U44" s="102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  <c r="S45" s="102"/>
      <c r="T45" s="102"/>
      <c r="U45" s="102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2">
        <v>570778.68000000005</v>
      </c>
      <c r="H46" s="17" t="s">
        <v>24</v>
      </c>
      <c r="I46" s="92"/>
      <c r="J46" s="92">
        <v>570778.68000000005</v>
      </c>
      <c r="K46" s="91">
        <v>570778.68000000005</v>
      </c>
      <c r="L46" s="18"/>
      <c r="N46" s="120"/>
      <c r="Q46" s="120"/>
      <c r="S46" s="102"/>
      <c r="T46" s="102"/>
      <c r="U46" s="102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1503180.87</v>
      </c>
      <c r="H47" s="17" t="s">
        <v>15</v>
      </c>
      <c r="I47" s="92">
        <v>1503180.87</v>
      </c>
      <c r="J47" s="92"/>
      <c r="K47" s="91">
        <v>1503180.87</v>
      </c>
      <c r="L47" s="18"/>
      <c r="N47" s="120"/>
      <c r="P47" s="120"/>
      <c r="S47" s="102"/>
      <c r="T47" s="102"/>
      <c r="U47" s="102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2">
        <v>109600.45</v>
      </c>
      <c r="H48" s="17" t="s">
        <v>15</v>
      </c>
      <c r="I48" s="92">
        <v>109600.45</v>
      </c>
      <c r="J48" s="92"/>
      <c r="K48" s="91">
        <v>109600.45</v>
      </c>
      <c r="L48" s="18"/>
      <c r="S48" s="102"/>
      <c r="T48" s="102"/>
      <c r="U48" s="102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668571.59</v>
      </c>
      <c r="H49" s="17" t="s">
        <v>15</v>
      </c>
      <c r="I49" s="92">
        <v>668571.59</v>
      </c>
      <c r="J49" s="92"/>
      <c r="K49" s="91">
        <v>668571.59</v>
      </c>
      <c r="L49" s="18"/>
      <c r="N49" s="120"/>
      <c r="P49" s="120"/>
      <c r="S49" s="102"/>
      <c r="T49" s="102"/>
      <c r="U49" s="102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  <c r="S50" s="102"/>
      <c r="T50" s="102"/>
      <c r="U50" s="102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  <c r="S51" s="102"/>
      <c r="T51" s="102"/>
      <c r="U51" s="102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2">
        <v>276891.64</v>
      </c>
      <c r="H52" s="17" t="s">
        <v>24</v>
      </c>
      <c r="I52" s="92"/>
      <c r="J52" s="92">
        <v>276891.64</v>
      </c>
      <c r="K52" s="91">
        <v>276891.64</v>
      </c>
      <c r="L52" s="18"/>
      <c r="N52" s="120"/>
      <c r="Q52" s="120"/>
      <c r="S52" s="102"/>
      <c r="T52" s="102"/>
      <c r="U52" s="102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  <c r="S53" s="102"/>
      <c r="T53" s="102"/>
      <c r="U53" s="102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157775.76999999999</v>
      </c>
      <c r="H54" s="17" t="s">
        <v>24</v>
      </c>
      <c r="I54" s="92"/>
      <c r="J54" s="92">
        <v>157775.76999999999</v>
      </c>
      <c r="K54" s="91">
        <v>157775.76999999999</v>
      </c>
      <c r="L54" s="18"/>
      <c r="N54" s="120"/>
      <c r="Q54" s="120"/>
      <c r="S54" s="102"/>
      <c r="T54" s="102"/>
      <c r="U54" s="102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1214565.33</v>
      </c>
      <c r="H55" s="17" t="s">
        <v>24</v>
      </c>
      <c r="I55" s="92"/>
      <c r="J55" s="92">
        <v>1214565.33</v>
      </c>
      <c r="K55" s="91">
        <v>1214565.33</v>
      </c>
      <c r="L55" s="18"/>
      <c r="N55" s="120"/>
      <c r="Q55" s="120"/>
      <c r="S55" s="102"/>
      <c r="T55" s="102"/>
      <c r="U55" s="102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789632.13</v>
      </c>
      <c r="H56" s="17" t="s">
        <v>24</v>
      </c>
      <c r="I56" s="92"/>
      <c r="J56" s="92">
        <v>789632.13</v>
      </c>
      <c r="K56" s="91">
        <v>789632.13</v>
      </c>
      <c r="L56" s="18"/>
      <c r="N56" s="120"/>
      <c r="Q56" s="120"/>
      <c r="S56" s="102"/>
      <c r="T56" s="102"/>
      <c r="U56" s="102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  <c r="S57" s="102"/>
      <c r="T57" s="102"/>
      <c r="U57" s="102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  <c r="S58" s="102"/>
      <c r="T58" s="102"/>
      <c r="U58" s="102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  <c r="S59" s="102"/>
      <c r="T59" s="102"/>
      <c r="U59" s="102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667747.43000000005</v>
      </c>
      <c r="H60" s="17" t="s">
        <v>24</v>
      </c>
      <c r="I60" s="92"/>
      <c r="J60" s="92">
        <v>667747.43000000005</v>
      </c>
      <c r="K60" s="91">
        <v>667747.43000000005</v>
      </c>
      <c r="L60" s="18"/>
      <c r="N60" s="120"/>
      <c r="Q60" s="120"/>
      <c r="S60" s="102"/>
      <c r="T60" s="102"/>
      <c r="U60" s="102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253112.84</v>
      </c>
      <c r="H61" s="17" t="s">
        <v>15</v>
      </c>
      <c r="I61" s="92">
        <v>253112.84</v>
      </c>
      <c r="J61" s="92"/>
      <c r="K61" s="91">
        <v>253112.84</v>
      </c>
      <c r="L61" s="18"/>
      <c r="N61" s="120"/>
      <c r="P61" s="120"/>
      <c r="S61" s="102"/>
      <c r="T61" s="102"/>
      <c r="U61" s="102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1188684.27</v>
      </c>
      <c r="H62" s="17" t="s">
        <v>24</v>
      </c>
      <c r="I62" s="92"/>
      <c r="J62" s="92">
        <v>1188684.27</v>
      </c>
      <c r="K62" s="91">
        <v>1188684.27</v>
      </c>
      <c r="L62" s="18"/>
      <c r="N62" s="120"/>
      <c r="Q62" s="120"/>
      <c r="S62" s="102"/>
      <c r="T62" s="102"/>
      <c r="U62" s="102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72436.12</v>
      </c>
      <c r="H63" s="17" t="s">
        <v>24</v>
      </c>
      <c r="I63" s="92"/>
      <c r="J63" s="92">
        <v>72436.12</v>
      </c>
      <c r="K63" s="91">
        <v>72436.12</v>
      </c>
      <c r="L63" s="18"/>
      <c r="N63" s="120"/>
      <c r="Q63" s="120"/>
      <c r="S63" s="102"/>
      <c r="T63" s="102"/>
      <c r="U63" s="102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  <c r="S64" s="102"/>
      <c r="T64" s="102"/>
      <c r="U64" s="102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  <c r="S65" s="102"/>
      <c r="T65" s="102"/>
      <c r="U65" s="102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  <c r="S66" s="102"/>
      <c r="T66" s="102"/>
      <c r="U66" s="102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  <c r="S67" s="102"/>
      <c r="T67" s="102"/>
      <c r="U67" s="102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  <c r="S68" s="102"/>
      <c r="T68" s="102"/>
      <c r="U68" s="102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  <c r="S69" s="102"/>
      <c r="T69" s="102"/>
      <c r="U69" s="102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2532929.08</v>
      </c>
      <c r="H70" s="10"/>
      <c r="I70" s="91">
        <v>0</v>
      </c>
      <c r="J70" s="91">
        <v>2532929.08</v>
      </c>
      <c r="K70" s="91"/>
      <c r="L70" s="15"/>
      <c r="N70" s="120"/>
      <c r="Q70" s="120"/>
      <c r="S70" s="102"/>
      <c r="T70" s="102"/>
      <c r="U70" s="102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  <c r="S71" s="102"/>
      <c r="T71" s="102"/>
      <c r="U71" s="102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1642342.13</v>
      </c>
      <c r="H72" s="17" t="s">
        <v>24</v>
      </c>
      <c r="I72" s="92"/>
      <c r="J72" s="92">
        <v>1642342.13</v>
      </c>
      <c r="K72" s="91">
        <v>1642342.13</v>
      </c>
      <c r="L72" s="18"/>
      <c r="N72" s="120"/>
      <c r="Q72" s="120"/>
      <c r="S72" s="102"/>
      <c r="T72" s="102"/>
      <c r="U72" s="102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890586.95</v>
      </c>
      <c r="H73" s="17" t="s">
        <v>24</v>
      </c>
      <c r="I73" s="92"/>
      <c r="J73" s="92">
        <v>890586.95</v>
      </c>
      <c r="K73" s="91">
        <v>890586.95</v>
      </c>
      <c r="L73" s="18"/>
      <c r="N73" s="120"/>
      <c r="Q73" s="120"/>
      <c r="S73" s="102"/>
      <c r="T73" s="102"/>
      <c r="U73" s="102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  <c r="N74" s="120"/>
      <c r="P74" s="120"/>
      <c r="Q74" s="120"/>
      <c r="S74" s="102"/>
      <c r="T74" s="102"/>
      <c r="U74" s="102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  <c r="S75" s="102"/>
      <c r="T75" s="102"/>
      <c r="U75" s="102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24294855.25</v>
      </c>
      <c r="H76" s="26"/>
      <c r="I76" s="95">
        <v>8152962.8399999999</v>
      </c>
      <c r="J76" s="95">
        <v>16141892.410000002</v>
      </c>
      <c r="K76" s="91">
        <v>24294855.25</v>
      </c>
      <c r="L76" s="27"/>
      <c r="N76" s="1"/>
      <c r="O76" s="1"/>
      <c r="P76" s="1"/>
      <c r="Q76" s="1"/>
      <c r="R76" s="1"/>
      <c r="S76" s="102"/>
      <c r="T76" s="102"/>
      <c r="U76" s="102"/>
    </row>
    <row r="77" spans="1:21" ht="15.75" x14ac:dyDescent="0.25">
      <c r="F77" s="84" t="s">
        <v>200</v>
      </c>
      <c r="G77" s="96">
        <v>24294855.25</v>
      </c>
      <c r="H77" s="14"/>
      <c r="I77" s="86">
        <v>0.33558392326704645</v>
      </c>
      <c r="J77" s="86">
        <v>0.66441607673295366</v>
      </c>
      <c r="K77" s="29"/>
      <c r="L77" s="30"/>
      <c r="S77" s="102"/>
      <c r="T77" s="102"/>
      <c r="U77" s="102"/>
    </row>
    <row r="78" spans="1:21" x14ac:dyDescent="0.25">
      <c r="R78" s="8"/>
    </row>
    <row r="79" spans="1:21" ht="15.75" x14ac:dyDescent="0.25">
      <c r="F79" s="87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'[13]CA2 Detail'!$V$121-'[13]CA2 Detail'!$I$203</f>
        <v>135438443.52358314</v>
      </c>
      <c r="J83" s="88">
        <v>6.0196814345259142E-2</v>
      </c>
      <c r="K83" s="89" t="s">
        <v>203</v>
      </c>
    </row>
    <row r="84" spans="3:11" x14ac:dyDescent="0.25">
      <c r="I84" s="43"/>
    </row>
    <row r="85" spans="3:11" x14ac:dyDescent="0.25">
      <c r="I85" s="102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0">
        <v>409755.45</v>
      </c>
      <c r="H8" s="124"/>
      <c r="I8" s="130">
        <v>39531.39</v>
      </c>
      <c r="J8" s="130">
        <v>370224.06</v>
      </c>
      <c r="K8" s="130"/>
      <c r="L8" s="131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2"/>
      <c r="H9" s="126"/>
      <c r="I9" s="132"/>
      <c r="J9" s="132"/>
      <c r="K9" s="130">
        <v>0</v>
      </c>
      <c r="L9" s="133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7">
        <v>3341.38</v>
      </c>
      <c r="H10" s="126" t="s">
        <v>15</v>
      </c>
      <c r="I10" s="132">
        <v>3341.38</v>
      </c>
      <c r="J10" s="132"/>
      <c r="K10" s="130">
        <v>3341.38</v>
      </c>
      <c r="L10" s="133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7">
        <v>346208.71</v>
      </c>
      <c r="H11" s="126" t="s">
        <v>59</v>
      </c>
      <c r="I11" s="132">
        <v>7932.21</v>
      </c>
      <c r="J11" s="132">
        <v>338276.5</v>
      </c>
      <c r="K11" s="130">
        <v>346208.71</v>
      </c>
      <c r="L11" s="133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2"/>
      <c r="H12" s="126"/>
      <c r="I12" s="132"/>
      <c r="J12" s="132"/>
      <c r="K12" s="130">
        <v>0</v>
      </c>
      <c r="L12" s="133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2"/>
      <c r="H13" s="126"/>
      <c r="I13" s="132"/>
      <c r="J13" s="132"/>
      <c r="K13" s="130">
        <v>0</v>
      </c>
      <c r="L13" s="133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2"/>
      <c r="H14" s="126"/>
      <c r="I14" s="132"/>
      <c r="J14" s="132"/>
      <c r="K14" s="130">
        <v>0</v>
      </c>
      <c r="L14" s="133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2"/>
      <c r="H15" s="126"/>
      <c r="I15" s="132"/>
      <c r="J15" s="132"/>
      <c r="K15" s="130">
        <v>0</v>
      </c>
      <c r="L15" s="133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2"/>
      <c r="H16" s="126"/>
      <c r="I16" s="132"/>
      <c r="J16" s="132"/>
      <c r="K16" s="130">
        <v>0</v>
      </c>
      <c r="L16" s="133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7"/>
      <c r="H17" s="126"/>
      <c r="I17" s="132"/>
      <c r="J17" s="132"/>
      <c r="K17" s="130">
        <v>0</v>
      </c>
      <c r="L17" s="133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7">
        <v>31947.56</v>
      </c>
      <c r="H18" s="126" t="s">
        <v>24</v>
      </c>
      <c r="I18" s="132"/>
      <c r="J18" s="132">
        <v>31947.56</v>
      </c>
      <c r="K18" s="130">
        <v>31947.56</v>
      </c>
      <c r="L18" s="133" t="s">
        <v>241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4"/>
      <c r="H19" s="126"/>
      <c r="I19" s="134"/>
      <c r="J19" s="134"/>
      <c r="K19" s="130">
        <v>0</v>
      </c>
      <c r="L19" s="133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2">
        <v>28257.8</v>
      </c>
      <c r="H20" s="126" t="s">
        <v>15</v>
      </c>
      <c r="I20" s="132">
        <v>28257.8</v>
      </c>
      <c r="J20" s="132"/>
      <c r="K20" s="130">
        <v>28257.8</v>
      </c>
      <c r="L20" s="133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2"/>
      <c r="H21" s="126"/>
      <c r="I21" s="132"/>
      <c r="J21" s="132"/>
      <c r="K21" s="130">
        <v>0</v>
      </c>
      <c r="L21" s="133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2"/>
      <c r="H22" s="126"/>
      <c r="I22" s="132"/>
      <c r="J22" s="132"/>
      <c r="K22" s="130">
        <v>0</v>
      </c>
      <c r="L22" s="133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7"/>
      <c r="H23" s="126"/>
      <c r="I23" s="132"/>
      <c r="J23" s="132"/>
      <c r="K23" s="130">
        <v>0</v>
      </c>
      <c r="L23" s="133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5"/>
      <c r="H24" s="126"/>
      <c r="I24" s="135"/>
      <c r="J24" s="135"/>
      <c r="K24" s="130">
        <v>0</v>
      </c>
      <c r="L24" s="133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0">
        <v>521207.69999999995</v>
      </c>
      <c r="H25" s="124"/>
      <c r="I25" s="130">
        <v>470242.48</v>
      </c>
      <c r="J25" s="130">
        <v>50965.22</v>
      </c>
      <c r="K25" s="130"/>
      <c r="L25" s="131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2"/>
      <c r="H26" s="126"/>
      <c r="I26" s="132"/>
      <c r="J26" s="132"/>
      <c r="K26" s="130">
        <v>0</v>
      </c>
      <c r="L26" s="133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2">
        <v>222571.91</v>
      </c>
      <c r="H27" s="126" t="s">
        <v>59</v>
      </c>
      <c r="I27" s="132">
        <v>197834.23</v>
      </c>
      <c r="J27" s="132">
        <v>24737.68</v>
      </c>
      <c r="K27" s="130">
        <v>222571.91</v>
      </c>
      <c r="L27" s="133" t="s">
        <v>242</v>
      </c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2"/>
      <c r="H28" s="126"/>
      <c r="I28" s="132"/>
      <c r="J28" s="132"/>
      <c r="K28" s="130">
        <v>0</v>
      </c>
      <c r="L28" s="133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2"/>
      <c r="H29" s="126"/>
      <c r="I29" s="132"/>
      <c r="J29" s="132"/>
      <c r="K29" s="130">
        <v>0</v>
      </c>
      <c r="L29" s="133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2">
        <v>298635.78999999998</v>
      </c>
      <c r="H30" s="126" t="s">
        <v>59</v>
      </c>
      <c r="I30" s="132">
        <v>272408.25</v>
      </c>
      <c r="J30" s="132">
        <v>26227.54</v>
      </c>
      <c r="K30" s="130">
        <v>298635.78999999998</v>
      </c>
      <c r="L30" s="133" t="s">
        <v>308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2"/>
      <c r="H31" s="126"/>
      <c r="I31" s="132"/>
      <c r="J31" s="132"/>
      <c r="K31" s="130">
        <v>0</v>
      </c>
      <c r="L31" s="133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2"/>
      <c r="H32" s="126"/>
      <c r="I32" s="132"/>
      <c r="J32" s="132"/>
      <c r="K32" s="130">
        <v>0</v>
      </c>
      <c r="L32" s="133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2"/>
      <c r="H33" s="126"/>
      <c r="I33" s="132"/>
      <c r="J33" s="132"/>
      <c r="K33" s="130">
        <v>0</v>
      </c>
      <c r="L33" s="133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2"/>
      <c r="H34" s="126"/>
      <c r="I34" s="132"/>
      <c r="J34" s="132"/>
      <c r="K34" s="130">
        <v>0</v>
      </c>
      <c r="L34" s="133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2"/>
      <c r="H35" s="126"/>
      <c r="I35" s="132"/>
      <c r="J35" s="132"/>
      <c r="K35" s="130">
        <v>0</v>
      </c>
      <c r="L35" s="133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2"/>
      <c r="H36" s="126"/>
      <c r="I36" s="132"/>
      <c r="J36" s="132"/>
      <c r="K36" s="130">
        <v>0</v>
      </c>
      <c r="L36" s="133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2"/>
      <c r="H37" s="126"/>
      <c r="I37" s="132"/>
      <c r="J37" s="132"/>
      <c r="K37" s="130">
        <v>0</v>
      </c>
      <c r="L37" s="133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2"/>
      <c r="H38" s="126"/>
      <c r="I38" s="132"/>
      <c r="J38" s="132"/>
      <c r="K38" s="130">
        <v>0</v>
      </c>
      <c r="L38" s="133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2"/>
      <c r="H39" s="126"/>
      <c r="I39" s="132"/>
      <c r="J39" s="132"/>
      <c r="K39" s="130">
        <v>0</v>
      </c>
      <c r="L39" s="133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2"/>
      <c r="H40" s="126"/>
      <c r="I40" s="132"/>
      <c r="J40" s="132"/>
      <c r="K40" s="130">
        <v>0</v>
      </c>
      <c r="L40" s="133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2"/>
      <c r="H41" s="126"/>
      <c r="I41" s="132"/>
      <c r="J41" s="132"/>
      <c r="K41" s="130">
        <v>0</v>
      </c>
      <c r="L41" s="133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0">
        <v>1211114.8799999999</v>
      </c>
      <c r="H42" s="124"/>
      <c r="I42" s="130">
        <v>318275.76</v>
      </c>
      <c r="J42" s="130">
        <v>892839.11999999988</v>
      </c>
      <c r="K42" s="130"/>
      <c r="L42" s="131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2">
        <v>452729.14</v>
      </c>
      <c r="H43" s="126" t="s">
        <v>24</v>
      </c>
      <c r="I43" s="132"/>
      <c r="J43" s="132">
        <v>452729.14</v>
      </c>
      <c r="K43" s="130">
        <v>452729.14</v>
      </c>
      <c r="L43" s="133" t="s">
        <v>243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2">
        <v>70713.84</v>
      </c>
      <c r="H44" s="126" t="s">
        <v>24</v>
      </c>
      <c r="I44" s="132"/>
      <c r="J44" s="132">
        <v>70713.84</v>
      </c>
      <c r="K44" s="130">
        <v>70713.84</v>
      </c>
      <c r="L44" s="133" t="s">
        <v>244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2"/>
      <c r="H45" s="126"/>
      <c r="I45" s="132"/>
      <c r="J45" s="132"/>
      <c r="K45" s="130">
        <v>0</v>
      </c>
      <c r="L45" s="133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2"/>
      <c r="H46" s="126"/>
      <c r="I46" s="132"/>
      <c r="J46" s="132"/>
      <c r="K46" s="130">
        <v>0</v>
      </c>
      <c r="L46" s="133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2">
        <v>182105.99</v>
      </c>
      <c r="H47" s="126" t="s">
        <v>15</v>
      </c>
      <c r="I47" s="132">
        <v>182105.99</v>
      </c>
      <c r="J47" s="132"/>
      <c r="K47" s="130">
        <v>182105.99</v>
      </c>
      <c r="L47" s="133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2"/>
      <c r="H48" s="126"/>
      <c r="I48" s="132"/>
      <c r="J48" s="132"/>
      <c r="K48" s="130">
        <v>0</v>
      </c>
      <c r="L48" s="133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2">
        <v>8560.92</v>
      </c>
      <c r="H49" s="126" t="s">
        <v>15</v>
      </c>
      <c r="I49" s="132">
        <v>8560.92</v>
      </c>
      <c r="J49" s="132"/>
      <c r="K49" s="130">
        <v>8560.92</v>
      </c>
      <c r="L49" s="133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2"/>
      <c r="H50" s="126"/>
      <c r="I50" s="132"/>
      <c r="J50" s="132"/>
      <c r="K50" s="130">
        <v>0</v>
      </c>
      <c r="L50" s="133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2"/>
      <c r="H51" s="126"/>
      <c r="I51" s="132"/>
      <c r="J51" s="132"/>
      <c r="K51" s="130">
        <v>0</v>
      </c>
      <c r="L51" s="133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2"/>
      <c r="H52" s="126"/>
      <c r="I52" s="132"/>
      <c r="J52" s="132"/>
      <c r="K52" s="130">
        <v>0</v>
      </c>
      <c r="L52" s="133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2"/>
      <c r="H53" s="126"/>
      <c r="I53" s="132"/>
      <c r="J53" s="132"/>
      <c r="K53" s="130">
        <v>0</v>
      </c>
      <c r="L53" s="133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2"/>
      <c r="H54" s="126"/>
      <c r="I54" s="132"/>
      <c r="J54" s="132"/>
      <c r="K54" s="130">
        <v>0</v>
      </c>
      <c r="L54" s="133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2">
        <v>34419.199999999997</v>
      </c>
      <c r="H55" s="138" t="s">
        <v>24</v>
      </c>
      <c r="I55" s="132"/>
      <c r="J55" s="132">
        <v>34419.199999999997</v>
      </c>
      <c r="K55" s="130">
        <v>34419.199999999997</v>
      </c>
      <c r="L55" s="133" t="s">
        <v>245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2">
        <v>1164.52</v>
      </c>
      <c r="H56" s="126" t="s">
        <v>15</v>
      </c>
      <c r="I56" s="132">
        <v>1164.52</v>
      </c>
      <c r="J56" s="132"/>
      <c r="K56" s="130">
        <v>1164.52</v>
      </c>
      <c r="L56" s="133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2"/>
      <c r="H57" s="126"/>
      <c r="I57" s="132"/>
      <c r="J57" s="132"/>
      <c r="K57" s="130">
        <v>0</v>
      </c>
      <c r="L57" s="133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2"/>
      <c r="H58" s="126"/>
      <c r="I58" s="132"/>
      <c r="J58" s="132"/>
      <c r="K58" s="130">
        <v>0</v>
      </c>
      <c r="L58" s="133"/>
    </row>
    <row r="59" spans="1:12" ht="30" x14ac:dyDescent="0.25">
      <c r="A59" s="10"/>
      <c r="B59" s="10"/>
      <c r="C59" s="11" t="s">
        <v>116</v>
      </c>
      <c r="D59" s="10"/>
      <c r="E59" s="10"/>
      <c r="F59" s="10" t="s">
        <v>117</v>
      </c>
      <c r="G59" s="132">
        <v>461421.27</v>
      </c>
      <c r="H59" s="126" t="s">
        <v>59</v>
      </c>
      <c r="I59" s="132">
        <v>126444.33</v>
      </c>
      <c r="J59" s="132">
        <v>334976.94</v>
      </c>
      <c r="K59" s="130">
        <v>461421.27</v>
      </c>
      <c r="L59" s="133" t="s">
        <v>309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2"/>
      <c r="H60" s="126"/>
      <c r="I60" s="132"/>
      <c r="J60" s="132"/>
      <c r="K60" s="130">
        <v>0</v>
      </c>
      <c r="L60" s="133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2"/>
      <c r="H61" s="138"/>
      <c r="I61" s="132"/>
      <c r="J61" s="132"/>
      <c r="K61" s="130">
        <v>0</v>
      </c>
      <c r="L61" s="133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2"/>
      <c r="H62" s="126"/>
      <c r="I62" s="132"/>
      <c r="J62" s="132"/>
      <c r="K62" s="130">
        <v>0</v>
      </c>
      <c r="L62" s="133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2"/>
      <c r="H63" s="126"/>
      <c r="I63" s="132"/>
      <c r="J63" s="132"/>
      <c r="K63" s="130">
        <v>0</v>
      </c>
      <c r="L63" s="133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0"/>
      <c r="H64" s="124"/>
      <c r="I64" s="130"/>
      <c r="J64" s="130"/>
      <c r="K64" s="130"/>
      <c r="L64" s="131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0"/>
      <c r="H65" s="124"/>
      <c r="I65" s="130"/>
      <c r="J65" s="130"/>
      <c r="K65" s="130"/>
      <c r="L65" s="131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0">
        <v>0</v>
      </c>
      <c r="H66" s="124"/>
      <c r="I66" s="130">
        <v>0</v>
      </c>
      <c r="J66" s="130">
        <v>0</v>
      </c>
      <c r="K66" s="130"/>
      <c r="L66" s="131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2"/>
      <c r="H67" s="126"/>
      <c r="I67" s="132"/>
      <c r="J67" s="132"/>
      <c r="K67" s="130">
        <v>0</v>
      </c>
      <c r="L67" s="133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2"/>
      <c r="H68" s="126"/>
      <c r="I68" s="132"/>
      <c r="J68" s="132"/>
      <c r="K68" s="130">
        <v>0</v>
      </c>
      <c r="L68" s="133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2"/>
      <c r="H69" s="126"/>
      <c r="I69" s="132"/>
      <c r="J69" s="132"/>
      <c r="K69" s="130">
        <v>0</v>
      </c>
      <c r="L69" s="133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0">
        <v>417932.79999999999</v>
      </c>
      <c r="H70" s="124"/>
      <c r="I70" s="130">
        <v>311117.05</v>
      </c>
      <c r="J70" s="130">
        <v>106815.75</v>
      </c>
      <c r="K70" s="130"/>
      <c r="L70" s="131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2">
        <v>106815.75</v>
      </c>
      <c r="H71" s="126" t="s">
        <v>24</v>
      </c>
      <c r="I71" s="132"/>
      <c r="J71" s="132">
        <v>106815.75</v>
      </c>
      <c r="K71" s="130">
        <v>106815.75</v>
      </c>
      <c r="L71" s="133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2">
        <v>311117.05</v>
      </c>
      <c r="H72" s="126" t="s">
        <v>15</v>
      </c>
      <c r="I72" s="132">
        <v>311117.05</v>
      </c>
      <c r="J72" s="132"/>
      <c r="K72" s="130">
        <v>311117.05</v>
      </c>
      <c r="L72" s="133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2"/>
      <c r="H73" s="126"/>
      <c r="I73" s="132"/>
      <c r="J73" s="132"/>
      <c r="K73" s="130">
        <v>0</v>
      </c>
      <c r="L73" s="133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2560010.8299999996</v>
      </c>
      <c r="H76" s="26"/>
      <c r="I76" s="95">
        <v>1139166.68</v>
      </c>
      <c r="J76" s="95">
        <v>1420844.15</v>
      </c>
      <c r="K76" s="91">
        <v>2560010.83</v>
      </c>
      <c r="L76" s="27"/>
    </row>
    <row r="77" spans="1:12" ht="15.75" x14ac:dyDescent="0.25">
      <c r="F77" s="84" t="s">
        <v>200</v>
      </c>
      <c r="G77" s="96">
        <v>2560010.83</v>
      </c>
      <c r="H77" s="14"/>
      <c r="I77" s="86">
        <v>0.4449851018794323</v>
      </c>
      <c r="J77" s="86">
        <v>0.55501489812056781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'[15]CA2 Detail'!$V$121-'[15]CA2 Detail'!$I$203</f>
        <v>9527353.5600000024</v>
      </c>
      <c r="J83" s="88">
        <v>0.11956800729876552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1520370</v>
      </c>
      <c r="H8" s="10"/>
      <c r="I8" s="91">
        <v>1204661</v>
      </c>
      <c r="J8" s="91">
        <v>315709</v>
      </c>
      <c r="K8" s="91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2">
        <v>599784</v>
      </c>
      <c r="H9" s="82" t="s">
        <v>59</v>
      </c>
      <c r="I9" s="92">
        <v>364373</v>
      </c>
      <c r="J9" s="92">
        <v>235411</v>
      </c>
      <c r="K9" s="91">
        <v>599784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3762</v>
      </c>
      <c r="H10" s="82" t="s">
        <v>15</v>
      </c>
      <c r="I10" s="92">
        <v>3762</v>
      </c>
      <c r="J10" s="92"/>
      <c r="K10" s="91">
        <v>3762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534583</v>
      </c>
      <c r="H11" s="82" t="s">
        <v>15</v>
      </c>
      <c r="I11" s="92">
        <v>534583</v>
      </c>
      <c r="J11" s="92"/>
      <c r="K11" s="91">
        <v>534583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268532</v>
      </c>
      <c r="H13" s="82" t="s">
        <v>15</v>
      </c>
      <c r="I13" s="92">
        <v>268532</v>
      </c>
      <c r="J13" s="92"/>
      <c r="K13" s="91">
        <v>268532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2">
        <v>21922</v>
      </c>
      <c r="H17" s="82" t="s">
        <v>24</v>
      </c>
      <c r="I17" s="92"/>
      <c r="J17" s="92">
        <v>21922</v>
      </c>
      <c r="K17" s="91">
        <v>21922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58376</v>
      </c>
      <c r="H18" s="82" t="s">
        <v>24</v>
      </c>
      <c r="I18" s="92"/>
      <c r="J18" s="92">
        <v>58376</v>
      </c>
      <c r="K18" s="91">
        <v>58376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33411</v>
      </c>
      <c r="H20" s="82" t="s">
        <v>15</v>
      </c>
      <c r="I20" s="92">
        <v>33411</v>
      </c>
      <c r="J20" s="92"/>
      <c r="K20" s="91">
        <v>33411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560215</v>
      </c>
      <c r="H25" s="10"/>
      <c r="I25" s="91">
        <v>517212</v>
      </c>
      <c r="J25" s="91">
        <v>43003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0</v>
      </c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>
        <v>0</v>
      </c>
      <c r="H27" s="17"/>
      <c r="I27" s="92"/>
      <c r="J27" s="92"/>
      <c r="K27" s="91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97171</v>
      </c>
      <c r="H28" s="82" t="s">
        <v>15</v>
      </c>
      <c r="I28" s="92">
        <v>97171</v>
      </c>
      <c r="J28" s="92"/>
      <c r="K28" s="91">
        <v>97171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2">
        <v>97171</v>
      </c>
      <c r="H29" s="82" t="s">
        <v>15</v>
      </c>
      <c r="I29" s="92">
        <v>97171</v>
      </c>
      <c r="J29" s="92"/>
      <c r="K29" s="91">
        <v>97171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49937</v>
      </c>
      <c r="H30" s="82" t="s">
        <v>15</v>
      </c>
      <c r="I30" s="92">
        <v>49937</v>
      </c>
      <c r="J30" s="92"/>
      <c r="K30" s="91">
        <v>49937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39047</v>
      </c>
      <c r="H31" s="82" t="s">
        <v>15</v>
      </c>
      <c r="I31" s="92">
        <v>39047</v>
      </c>
      <c r="J31" s="92"/>
      <c r="K31" s="91">
        <v>39047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124034</v>
      </c>
      <c r="H33" s="82" t="s">
        <v>15</v>
      </c>
      <c r="I33" s="92">
        <v>124034</v>
      </c>
      <c r="J33" s="92"/>
      <c r="K33" s="91">
        <v>124034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2">
        <v>109852</v>
      </c>
      <c r="H34" s="82" t="s">
        <v>15</v>
      </c>
      <c r="I34" s="92">
        <v>109852</v>
      </c>
      <c r="J34" s="92"/>
      <c r="K34" s="91">
        <v>109852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>
        <v>0</v>
      </c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43003</v>
      </c>
      <c r="H40" s="17" t="s">
        <v>24</v>
      </c>
      <c r="I40" s="92"/>
      <c r="J40" s="92">
        <v>43003</v>
      </c>
      <c r="K40" s="91">
        <v>43003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82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2884133</v>
      </c>
      <c r="H42" s="10"/>
      <c r="I42" s="91">
        <v>647284</v>
      </c>
      <c r="J42" s="91">
        <v>2236849</v>
      </c>
      <c r="K42" s="91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1691402</v>
      </c>
      <c r="H43" s="82" t="s">
        <v>24</v>
      </c>
      <c r="I43" s="92"/>
      <c r="J43" s="92">
        <v>1691402</v>
      </c>
      <c r="K43" s="91">
        <v>1691402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244538</v>
      </c>
      <c r="H44" s="82" t="s">
        <v>24</v>
      </c>
      <c r="I44" s="92"/>
      <c r="J44" s="92">
        <v>244538</v>
      </c>
      <c r="K44" s="91">
        <v>244538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390726</v>
      </c>
      <c r="H47" s="82" t="s">
        <v>15</v>
      </c>
      <c r="I47" s="92">
        <v>390726</v>
      </c>
      <c r="J47" s="92"/>
      <c r="K47" s="91">
        <v>390726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118547</v>
      </c>
      <c r="H49" s="82" t="s">
        <v>15</v>
      </c>
      <c r="I49" s="92">
        <v>118547</v>
      </c>
      <c r="J49" s="92"/>
      <c r="K49" s="91">
        <v>118547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37068</v>
      </c>
      <c r="H50" s="82" t="s">
        <v>15</v>
      </c>
      <c r="I50" s="92">
        <v>37068</v>
      </c>
      <c r="J50" s="92"/>
      <c r="K50" s="91">
        <v>37068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74037</v>
      </c>
      <c r="H54" s="82" t="s">
        <v>24</v>
      </c>
      <c r="I54" s="92"/>
      <c r="J54" s="92">
        <v>74037</v>
      </c>
      <c r="K54" s="91">
        <v>74037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192090</v>
      </c>
      <c r="H55" s="82" t="s">
        <v>24</v>
      </c>
      <c r="I55" s="92"/>
      <c r="J55" s="92">
        <v>192090</v>
      </c>
      <c r="K55" s="91">
        <v>192090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29578</v>
      </c>
      <c r="H59" s="17" t="s">
        <v>15</v>
      </c>
      <c r="I59" s="92">
        <v>29578</v>
      </c>
      <c r="J59" s="92"/>
      <c r="K59" s="91">
        <v>29578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82"/>
      <c r="I60" s="92"/>
      <c r="J60" s="92"/>
      <c r="K60" s="91">
        <v>0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71365</v>
      </c>
      <c r="H61" s="82" t="s">
        <v>15</v>
      </c>
      <c r="I61" s="92">
        <v>71365</v>
      </c>
      <c r="J61" s="92"/>
      <c r="K61" s="91">
        <v>71365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16304</v>
      </c>
      <c r="H62" s="82" t="s">
        <v>24</v>
      </c>
      <c r="I62" s="92"/>
      <c r="J62" s="92">
        <v>16304</v>
      </c>
      <c r="K62" s="91">
        <v>16304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18478</v>
      </c>
      <c r="H63" s="82"/>
      <c r="I63" s="92"/>
      <c r="J63" s="92">
        <v>18478</v>
      </c>
      <c r="K63" s="91">
        <v>18478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28741</v>
      </c>
      <c r="H70" s="10"/>
      <c r="I70" s="91">
        <v>0</v>
      </c>
      <c r="J70" s="91">
        <v>28741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28741</v>
      </c>
      <c r="H72" s="82" t="s">
        <v>24</v>
      </c>
      <c r="I72" s="92"/>
      <c r="J72" s="92">
        <v>28741</v>
      </c>
      <c r="K72" s="91">
        <v>28741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/>
      <c r="H73" s="17"/>
      <c r="I73" s="92"/>
      <c r="J73" s="92"/>
      <c r="K73" s="91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4993459</v>
      </c>
      <c r="H76" s="26"/>
      <c r="I76" s="95">
        <v>2369157</v>
      </c>
      <c r="J76" s="95">
        <v>2624302</v>
      </c>
      <c r="K76" s="91">
        <v>4993459</v>
      </c>
      <c r="L76" s="27"/>
    </row>
    <row r="77" spans="1:12" ht="15.75" x14ac:dyDescent="0.25">
      <c r="F77" s="84" t="s">
        <v>200</v>
      </c>
      <c r="G77" s="96">
        <v>4993459</v>
      </c>
      <c r="H77" s="14"/>
      <c r="I77" s="86">
        <v>0.47445207820871266</v>
      </c>
      <c r="J77" s="86">
        <v>0.5255479217912874</v>
      </c>
      <c r="K77" s="29"/>
      <c r="L77" s="30"/>
    </row>
    <row r="79" spans="1:12" ht="15.75" x14ac:dyDescent="0.25">
      <c r="F79" s="87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'[17]CA2 Detail'!$V$121-'[17]CA2 Detail'!$I$203</f>
        <v>29918239.549999993</v>
      </c>
      <c r="J83" s="88">
        <v>7.9187714104655624E-2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4968674.25</v>
      </c>
      <c r="H8" s="10"/>
      <c r="I8" s="91">
        <v>2101358.56</v>
      </c>
      <c r="J8" s="91">
        <v>2867315.6900000004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34738.18</v>
      </c>
      <c r="H10" s="17" t="s">
        <v>15</v>
      </c>
      <c r="I10" s="92">
        <v>34738.18</v>
      </c>
      <c r="J10" s="92"/>
      <c r="K10" s="91">
        <v>34738.18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842239.04</v>
      </c>
      <c r="H11" s="17" t="s">
        <v>15</v>
      </c>
      <c r="I11" s="92">
        <v>842239.04</v>
      </c>
      <c r="J11" s="92"/>
      <c r="K11" s="91">
        <v>842239.04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348575.15</v>
      </c>
      <c r="H13" s="17" t="s">
        <v>15</v>
      </c>
      <c r="I13" s="92">
        <v>348575.15</v>
      </c>
      <c r="J13" s="92"/>
      <c r="K13" s="91">
        <v>348575.15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2410486.2399999998</v>
      </c>
      <c r="H14" s="17" t="s">
        <v>24</v>
      </c>
      <c r="I14" s="92"/>
      <c r="J14" s="92">
        <v>2410486.2400000002</v>
      </c>
      <c r="K14" s="91">
        <v>2410486.2400000002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>
        <v>315764.52</v>
      </c>
      <c r="H15" s="17" t="s">
        <v>15</v>
      </c>
      <c r="I15" s="92">
        <v>315764.52</v>
      </c>
      <c r="J15" s="92"/>
      <c r="K15" s="91">
        <v>315764.52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456829.45</v>
      </c>
      <c r="H18" s="17" t="s">
        <v>24</v>
      </c>
      <c r="I18" s="92"/>
      <c r="J18" s="92">
        <v>456829.45</v>
      </c>
      <c r="K18" s="91">
        <v>456829.45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>
        <v>230303.21</v>
      </c>
      <c r="H19" s="17" t="s">
        <v>15</v>
      </c>
      <c r="I19" s="93">
        <v>230303.21</v>
      </c>
      <c r="J19" s="93"/>
      <c r="K19" s="91">
        <v>230303.21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329738.46000000002</v>
      </c>
      <c r="H20" s="17" t="s">
        <v>15</v>
      </c>
      <c r="I20" s="92">
        <v>329738.46000000002</v>
      </c>
      <c r="J20" s="92"/>
      <c r="K20" s="91">
        <v>329738.46000000002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2792595.69</v>
      </c>
      <c r="H25" s="10"/>
      <c r="I25" s="91">
        <v>2427014.0999999996</v>
      </c>
      <c r="J25" s="91">
        <v>365581.59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1269540.93</v>
      </c>
      <c r="H28" s="17" t="s">
        <v>15</v>
      </c>
      <c r="I28" s="92">
        <v>1269540.93</v>
      </c>
      <c r="J28" s="92"/>
      <c r="K28" s="91">
        <v>1269540.93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1456010.55</v>
      </c>
      <c r="H30" s="17" t="s">
        <v>59</v>
      </c>
      <c r="I30" s="92">
        <v>1157473.17</v>
      </c>
      <c r="J30" s="92">
        <v>298537.38</v>
      </c>
      <c r="K30" s="91">
        <v>1456010.5499999998</v>
      </c>
      <c r="L30" s="18" t="s">
        <v>246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>
        <v>67044.210000000006</v>
      </c>
      <c r="H41" s="17" t="s">
        <v>24</v>
      </c>
      <c r="I41" s="92"/>
      <c r="J41" s="92">
        <v>67044.210000000006</v>
      </c>
      <c r="K41" s="91">
        <v>67044.210000000006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14237307.829999998</v>
      </c>
      <c r="H42" s="10"/>
      <c r="I42" s="91">
        <v>2819775.3200000003</v>
      </c>
      <c r="J42" s="91">
        <v>11417532.51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1857158.96</v>
      </c>
      <c r="H43" s="17" t="s">
        <v>24</v>
      </c>
      <c r="I43" s="92"/>
      <c r="J43" s="92">
        <v>1857158.96</v>
      </c>
      <c r="K43" s="91">
        <v>1857158.96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2430299.8199999998</v>
      </c>
      <c r="H44" s="17" t="s">
        <v>59</v>
      </c>
      <c r="I44" s="92">
        <v>1042935.53</v>
      </c>
      <c r="J44" s="92">
        <v>1387364.29</v>
      </c>
      <c r="K44" s="91">
        <v>2430299.8200000003</v>
      </c>
      <c r="L44" s="18" t="s">
        <v>247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>
        <v>2044720.22</v>
      </c>
      <c r="H46" s="17" t="s">
        <v>24</v>
      </c>
      <c r="I46" s="92"/>
      <c r="J46" s="92">
        <v>2044720.22</v>
      </c>
      <c r="K46" s="91">
        <v>2044720.22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1182110.8700000001</v>
      </c>
      <c r="H47" s="17" t="s">
        <v>15</v>
      </c>
      <c r="I47" s="92">
        <v>1182110.8700000001</v>
      </c>
      <c r="J47" s="92"/>
      <c r="K47" s="91">
        <v>1182110.8700000001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513121.82</v>
      </c>
      <c r="H49" s="17" t="s">
        <v>15</v>
      </c>
      <c r="I49" s="92">
        <v>513121.82</v>
      </c>
      <c r="J49" s="92"/>
      <c r="K49" s="91">
        <v>513121.82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158465.1</v>
      </c>
      <c r="H50" s="17" t="s">
        <v>24</v>
      </c>
      <c r="I50" s="92"/>
      <c r="J50" s="92">
        <v>158465.1</v>
      </c>
      <c r="K50" s="91">
        <v>158465.1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>
        <v>55756.25</v>
      </c>
      <c r="H53" s="17" t="s">
        <v>24</v>
      </c>
      <c r="I53" s="92"/>
      <c r="J53" s="92">
        <v>55756.25</v>
      </c>
      <c r="K53" s="91">
        <v>55756.25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138265.53</v>
      </c>
      <c r="H54" s="17" t="s">
        <v>24</v>
      </c>
      <c r="I54" s="92"/>
      <c r="J54" s="92">
        <v>138265.53</v>
      </c>
      <c r="K54" s="91">
        <v>138265.53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963550.45</v>
      </c>
      <c r="H55" s="17" t="s">
        <v>24</v>
      </c>
      <c r="I55" s="92"/>
      <c r="J55" s="92">
        <v>963550.45</v>
      </c>
      <c r="K55" s="91">
        <v>963550.45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664326.43000000005</v>
      </c>
      <c r="H56" s="17" t="s">
        <v>24</v>
      </c>
      <c r="I56" s="92"/>
      <c r="J56" s="92">
        <v>664326.43000000005</v>
      </c>
      <c r="K56" s="91">
        <v>664326.43000000005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>
        <v>134168.95000000001</v>
      </c>
      <c r="H58" s="17" t="s">
        <v>24</v>
      </c>
      <c r="I58" s="92"/>
      <c r="J58" s="92">
        <v>134168.95000000001</v>
      </c>
      <c r="K58" s="91">
        <v>134168.95000000001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4013756.33</v>
      </c>
      <c r="H59" s="17" t="s">
        <v>24</v>
      </c>
      <c r="I59" s="92"/>
      <c r="J59" s="92">
        <v>4013756.33</v>
      </c>
      <c r="K59" s="91">
        <v>4013756.33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81607.100000000006</v>
      </c>
      <c r="H60" s="17" t="s">
        <v>15</v>
      </c>
      <c r="I60" s="92">
        <v>81607.100000000006</v>
      </c>
      <c r="J60" s="92"/>
      <c r="K60" s="91">
        <v>81607.100000000006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/>
      <c r="H61" s="17"/>
      <c r="I61" s="92"/>
      <c r="J61" s="92"/>
      <c r="K61" s="91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/>
      <c r="H62" s="17"/>
      <c r="I62" s="92"/>
      <c r="J62" s="92"/>
      <c r="K62" s="91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138212.57</v>
      </c>
      <c r="H66" s="10"/>
      <c r="I66" s="91">
        <v>138212.57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138212.57</v>
      </c>
      <c r="H67" s="17" t="s">
        <v>15</v>
      </c>
      <c r="I67" s="92">
        <v>138212.57</v>
      </c>
      <c r="J67" s="92"/>
      <c r="K67" s="91">
        <v>138212.57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1943204.26</v>
      </c>
      <c r="H70" s="10"/>
      <c r="I70" s="91">
        <v>1943204.26</v>
      </c>
      <c r="J70" s="91">
        <v>0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1398623.31</v>
      </c>
      <c r="H72" s="17" t="s">
        <v>15</v>
      </c>
      <c r="I72" s="92">
        <v>1398623.31</v>
      </c>
      <c r="J72" s="92"/>
      <c r="K72" s="91">
        <v>1398623.31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544580.94999999995</v>
      </c>
      <c r="H73" s="17" t="s">
        <v>15</v>
      </c>
      <c r="I73" s="92">
        <v>544580.94999999995</v>
      </c>
      <c r="J73" s="92"/>
      <c r="K73" s="91">
        <v>544580.94999999995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24079994.599999998</v>
      </c>
      <c r="H76" s="26"/>
      <c r="I76" s="95">
        <v>9429564.8100000005</v>
      </c>
      <c r="J76" s="95">
        <v>14650429.789999999</v>
      </c>
      <c r="K76" s="91">
        <v>24079994.600000001</v>
      </c>
      <c r="L76" s="27"/>
    </row>
    <row r="77" spans="1:12" ht="15.75" x14ac:dyDescent="0.25">
      <c r="F77" s="84" t="s">
        <v>200</v>
      </c>
      <c r="G77" s="96">
        <v>24079994.600000001</v>
      </c>
      <c r="H77" s="14"/>
      <c r="I77" s="86">
        <v>0.39159331082242027</v>
      </c>
      <c r="J77" s="86">
        <v>0.60840668917757978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'[19]CA2 Detail'!$V$121-'[19]CA2 Detail'!$I$203</f>
        <v>112392770.50472037</v>
      </c>
      <c r="J83" s="88">
        <v>8.3898321641639476E-2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1253079.9999999998</v>
      </c>
      <c r="H8" s="10"/>
      <c r="I8" s="91">
        <v>1253079.9999999998</v>
      </c>
      <c r="J8" s="91">
        <v>0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31293.85</v>
      </c>
      <c r="H10" s="17" t="s">
        <v>15</v>
      </c>
      <c r="I10" s="92">
        <v>31293.85</v>
      </c>
      <c r="J10" s="92"/>
      <c r="K10" s="91">
        <v>31293.85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589932.21</v>
      </c>
      <c r="H11" s="17" t="s">
        <v>15</v>
      </c>
      <c r="I11" s="92">
        <v>589932.21</v>
      </c>
      <c r="J11" s="92"/>
      <c r="K11" s="91">
        <v>589932.21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>
        <v>137422.57999999999</v>
      </c>
      <c r="H12" s="17" t="s">
        <v>15</v>
      </c>
      <c r="I12" s="92">
        <v>137422.57999999999</v>
      </c>
      <c r="J12" s="92"/>
      <c r="K12" s="91">
        <v>137422.57999999999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456324.17</v>
      </c>
      <c r="H13" s="17" t="s">
        <v>15</v>
      </c>
      <c r="I13" s="92">
        <v>456324.17</v>
      </c>
      <c r="J13" s="92"/>
      <c r="K13" s="91">
        <v>456324.17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/>
      <c r="H18" s="17"/>
      <c r="I18" s="92"/>
      <c r="J18" s="92"/>
      <c r="K18" s="91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38107.19</v>
      </c>
      <c r="H20" s="17" t="s">
        <v>15</v>
      </c>
      <c r="I20" s="92">
        <v>38107.19</v>
      </c>
      <c r="J20" s="92"/>
      <c r="K20" s="91">
        <v>38107.19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2155830</v>
      </c>
      <c r="H25" s="10"/>
      <c r="I25" s="91">
        <v>1180367.4600000002</v>
      </c>
      <c r="J25" s="91">
        <v>975462.53999999992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155328.34</v>
      </c>
      <c r="H28" s="17" t="s">
        <v>15</v>
      </c>
      <c r="I28" s="92">
        <v>155328.34</v>
      </c>
      <c r="J28" s="92"/>
      <c r="K28" s="91">
        <v>155328.34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>
        <v>140807.32</v>
      </c>
      <c r="H29" s="17" t="s">
        <v>15</v>
      </c>
      <c r="I29" s="92">
        <v>140807.32</v>
      </c>
      <c r="J29" s="92"/>
      <c r="K29" s="91">
        <v>140807.32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341587.05</v>
      </c>
      <c r="H30" s="17" t="s">
        <v>59</v>
      </c>
      <c r="I30" s="92">
        <v>108411.86</v>
      </c>
      <c r="J30" s="92">
        <v>233175.19</v>
      </c>
      <c r="K30" s="91">
        <v>341587.05</v>
      </c>
      <c r="L30" s="18" t="s">
        <v>248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190434.14</v>
      </c>
      <c r="H31" s="17" t="s">
        <v>15</v>
      </c>
      <c r="I31" s="92">
        <v>190434.14</v>
      </c>
      <c r="J31" s="92"/>
      <c r="K31" s="91">
        <v>190434.14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376081.23</v>
      </c>
      <c r="H32" s="17" t="s">
        <v>24</v>
      </c>
      <c r="I32" s="92"/>
      <c r="J32" s="92">
        <v>376081.23</v>
      </c>
      <c r="K32" s="91">
        <v>376081.23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169299.18</v>
      </c>
      <c r="H33" s="17" t="s">
        <v>24</v>
      </c>
      <c r="I33" s="92"/>
      <c r="J33" s="92">
        <v>169299.18</v>
      </c>
      <c r="K33" s="91">
        <v>169299.18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>
        <v>153593.35000000012</v>
      </c>
      <c r="H34" s="17" t="s">
        <v>15</v>
      </c>
      <c r="I34" s="92">
        <v>153593.35000000012</v>
      </c>
      <c r="J34" s="92"/>
      <c r="K34" s="91">
        <v>153593.35000000012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>
        <v>431792.45</v>
      </c>
      <c r="H35" s="17" t="s">
        <v>15</v>
      </c>
      <c r="I35" s="92">
        <v>431792.45</v>
      </c>
      <c r="J35" s="92"/>
      <c r="K35" s="91">
        <v>431792.45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79349.020000000106</v>
      </c>
      <c r="H40" s="17" t="s">
        <v>24</v>
      </c>
      <c r="I40" s="92"/>
      <c r="J40" s="92">
        <v>79349.020000000106</v>
      </c>
      <c r="K40" s="91">
        <v>79349.020000000106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>
        <v>117557.91999999995</v>
      </c>
      <c r="H41" s="17" t="s">
        <v>24</v>
      </c>
      <c r="I41" s="92"/>
      <c r="J41" s="92">
        <v>117557.91999999995</v>
      </c>
      <c r="K41" s="91">
        <v>117557.91999999995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3777378</v>
      </c>
      <c r="H42" s="10"/>
      <c r="I42" s="91">
        <v>1190968.5899999999</v>
      </c>
      <c r="J42" s="91">
        <v>2586409.41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497039.3</v>
      </c>
      <c r="H43" s="17" t="s">
        <v>24</v>
      </c>
      <c r="I43" s="92"/>
      <c r="J43" s="92">
        <v>497039.3</v>
      </c>
      <c r="K43" s="91">
        <v>497039.3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1151434.02</v>
      </c>
      <c r="H44" s="17" t="s">
        <v>24</v>
      </c>
      <c r="I44" s="92"/>
      <c r="J44" s="92">
        <v>1151434.02</v>
      </c>
      <c r="K44" s="91">
        <v>1151434.02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934102.04</v>
      </c>
      <c r="H47" s="17" t="s">
        <v>59</v>
      </c>
      <c r="I47" s="92">
        <v>917569.75</v>
      </c>
      <c r="J47" s="92">
        <v>16532.29</v>
      </c>
      <c r="K47" s="91">
        <v>934102.04</v>
      </c>
      <c r="L47" s="18" t="s">
        <v>249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183563.13</v>
      </c>
      <c r="H49" s="17" t="s">
        <v>15</v>
      </c>
      <c r="I49" s="92">
        <v>183563.13</v>
      </c>
      <c r="J49" s="92"/>
      <c r="K49" s="91">
        <v>183563.13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232148.74</v>
      </c>
      <c r="H54" s="17" t="s">
        <v>24</v>
      </c>
      <c r="I54" s="92"/>
      <c r="J54" s="92">
        <v>232148.74</v>
      </c>
      <c r="K54" s="91">
        <v>232148.74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532540.06999999995</v>
      </c>
      <c r="H55" s="17" t="s">
        <v>24</v>
      </c>
      <c r="I55" s="92"/>
      <c r="J55" s="92">
        <v>532540.06999999995</v>
      </c>
      <c r="K55" s="91">
        <v>532540.06999999995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156714.99</v>
      </c>
      <c r="H57" s="17" t="s">
        <v>24</v>
      </c>
      <c r="I57" s="92"/>
      <c r="J57" s="92">
        <v>156714.99</v>
      </c>
      <c r="K57" s="91">
        <v>156714.99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89835.71</v>
      </c>
      <c r="H61" s="17" t="s">
        <v>15</v>
      </c>
      <c r="I61" s="92">
        <v>89835.71</v>
      </c>
      <c r="J61" s="92"/>
      <c r="K61" s="91">
        <v>89835.71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/>
      <c r="H62" s="17"/>
      <c r="I62" s="92"/>
      <c r="J62" s="92"/>
      <c r="K62" s="91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0</v>
      </c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360196</v>
      </c>
      <c r="H70" s="10"/>
      <c r="I70" s="91">
        <v>0</v>
      </c>
      <c r="J70" s="91">
        <v>360196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/>
      <c r="H72" s="17"/>
      <c r="I72" s="92"/>
      <c r="J72" s="92"/>
      <c r="K72" s="91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360196</v>
      </c>
      <c r="H73" s="17" t="s">
        <v>24</v>
      </c>
      <c r="I73" s="92"/>
      <c r="J73" s="92">
        <v>360196</v>
      </c>
      <c r="K73" s="91">
        <v>360196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7546484</v>
      </c>
      <c r="H76" s="26"/>
      <c r="I76" s="95">
        <v>3624416.05</v>
      </c>
      <c r="J76" s="95">
        <v>3922067.95</v>
      </c>
      <c r="K76" s="91">
        <v>7546484</v>
      </c>
      <c r="L76" s="27"/>
    </row>
    <row r="77" spans="1:12" ht="15.75" x14ac:dyDescent="0.25">
      <c r="F77" s="84" t="s">
        <v>200</v>
      </c>
      <c r="G77" s="96">
        <v>7546484</v>
      </c>
      <c r="H77" s="14"/>
      <c r="I77" s="86">
        <v>0.48027876955678961</v>
      </c>
      <c r="J77" s="86">
        <v>0.51972123044321039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'[21]CA2 Detail'!$V$121-'[21]CA2 Detail'!$I$203</f>
        <v>80984427.047811285</v>
      </c>
      <c r="J83" s="88">
        <v>4.4754481597557398E-2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1598077.5899999999</v>
      </c>
      <c r="H8" s="10"/>
      <c r="I8" s="91">
        <v>1004236.1699999999</v>
      </c>
      <c r="J8" s="91">
        <v>593841.42000000004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72772.55</v>
      </c>
      <c r="H10" s="17" t="s">
        <v>15</v>
      </c>
      <c r="I10" s="92">
        <v>72772.55</v>
      </c>
      <c r="J10" s="92"/>
      <c r="K10" s="91">
        <v>72772.55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413908.16</v>
      </c>
      <c r="H11" s="17" t="s">
        <v>15</v>
      </c>
      <c r="I11" s="92">
        <v>413908.16</v>
      </c>
      <c r="J11" s="92"/>
      <c r="K11" s="91">
        <v>413908.16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863259.61</v>
      </c>
      <c r="H13" s="17" t="s">
        <v>59</v>
      </c>
      <c r="I13" s="92">
        <v>517555.46</v>
      </c>
      <c r="J13" s="92">
        <v>345704.15</v>
      </c>
      <c r="K13" s="91">
        <v>863259.6100000001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210287.35999999999</v>
      </c>
      <c r="H18" s="17" t="s">
        <v>24</v>
      </c>
      <c r="I18" s="92"/>
      <c r="J18" s="92">
        <v>210287.35999999999</v>
      </c>
      <c r="K18" s="91">
        <v>210287.35999999999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37119.300000000003</v>
      </c>
      <c r="H20" s="17" t="s">
        <v>24</v>
      </c>
      <c r="I20" s="92"/>
      <c r="J20" s="92">
        <v>37119.300000000003</v>
      </c>
      <c r="K20" s="91">
        <v>37119.300000000003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>
        <v>730.61</v>
      </c>
      <c r="H21" s="17" t="s">
        <v>24</v>
      </c>
      <c r="I21" s="92"/>
      <c r="J21" s="92">
        <v>730.61</v>
      </c>
      <c r="K21" s="91">
        <v>730.61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598697.55999999994</v>
      </c>
      <c r="H25" s="10"/>
      <c r="I25" s="91">
        <v>255792.61</v>
      </c>
      <c r="J25" s="91">
        <v>342904.95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52403.12</v>
      </c>
      <c r="H26" s="17"/>
      <c r="I26" s="92">
        <v>14482.33</v>
      </c>
      <c r="J26" s="92">
        <v>37920.79</v>
      </c>
      <c r="K26" s="91">
        <v>52403.12</v>
      </c>
      <c r="L26" s="18" t="s">
        <v>225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85314.64</v>
      </c>
      <c r="H28" s="17" t="s">
        <v>59</v>
      </c>
      <c r="I28" s="92">
        <v>63985.98</v>
      </c>
      <c r="J28" s="92">
        <v>21328.66</v>
      </c>
      <c r="K28" s="91">
        <v>85314.64</v>
      </c>
      <c r="L28" s="18" t="s">
        <v>310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99340.15</v>
      </c>
      <c r="H30" s="17" t="s">
        <v>59</v>
      </c>
      <c r="I30" s="92">
        <v>79472.12</v>
      </c>
      <c r="J30" s="92">
        <v>19868.03</v>
      </c>
      <c r="K30" s="91">
        <v>99340.15</v>
      </c>
      <c r="L30" s="18" t="s">
        <v>311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100767.37</v>
      </c>
      <c r="H31" s="17" t="s">
        <v>59</v>
      </c>
      <c r="I31" s="92">
        <v>75575.509999999995</v>
      </c>
      <c r="J31" s="92">
        <v>25191.86</v>
      </c>
      <c r="K31" s="91">
        <v>100767.37</v>
      </c>
      <c r="L31" s="18" t="s">
        <v>312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99784.84</v>
      </c>
      <c r="H32" s="17" t="s">
        <v>24</v>
      </c>
      <c r="I32" s="92"/>
      <c r="J32" s="92">
        <v>99784.84</v>
      </c>
      <c r="K32" s="91">
        <v>99784.84</v>
      </c>
      <c r="L32" s="18" t="s">
        <v>226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29004.18</v>
      </c>
      <c r="H33" s="17" t="s">
        <v>24</v>
      </c>
      <c r="I33" s="92"/>
      <c r="J33" s="92">
        <v>29004.18</v>
      </c>
      <c r="K33" s="91">
        <v>29004.18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>
        <v>34271.81</v>
      </c>
      <c r="H35" s="17" t="s">
        <v>59</v>
      </c>
      <c r="I35" s="92">
        <v>22276.67</v>
      </c>
      <c r="J35" s="92">
        <v>11995.14</v>
      </c>
      <c r="K35" s="91">
        <v>34271.81</v>
      </c>
      <c r="L35" s="18" t="s">
        <v>313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60415.95</v>
      </c>
      <c r="H40" s="17" t="s">
        <v>24</v>
      </c>
      <c r="I40" s="92"/>
      <c r="J40" s="92">
        <v>60415.95</v>
      </c>
      <c r="K40" s="91">
        <v>60415.95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>
        <v>37395.5</v>
      </c>
      <c r="H41" s="17" t="s">
        <v>24</v>
      </c>
      <c r="I41" s="92"/>
      <c r="J41" s="92">
        <v>37395.5</v>
      </c>
      <c r="K41" s="91">
        <v>37395.5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1756549.07</v>
      </c>
      <c r="H42" s="10"/>
      <c r="I42" s="91">
        <v>724106.8</v>
      </c>
      <c r="J42" s="91">
        <v>1032442.27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/>
      <c r="H43" s="17"/>
      <c r="I43" s="92"/>
      <c r="J43" s="92"/>
      <c r="K43" s="91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987499.83</v>
      </c>
      <c r="H44" s="17" t="s">
        <v>59</v>
      </c>
      <c r="I44" s="92">
        <v>140396.57</v>
      </c>
      <c r="J44" s="92">
        <v>847103.26</v>
      </c>
      <c r="K44" s="91">
        <v>987499.83000000007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15635.3</v>
      </c>
      <c r="H45" s="17" t="s">
        <v>24</v>
      </c>
      <c r="I45" s="92"/>
      <c r="J45" s="92">
        <v>15635.3</v>
      </c>
      <c r="K45" s="91">
        <v>15635.3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377720.15</v>
      </c>
      <c r="H47" s="17" t="s">
        <v>15</v>
      </c>
      <c r="I47" s="92">
        <v>377720.15</v>
      </c>
      <c r="J47" s="92"/>
      <c r="K47" s="91">
        <v>377720.15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205990.08</v>
      </c>
      <c r="H49" s="17" t="s">
        <v>15</v>
      </c>
      <c r="I49" s="92">
        <v>205990.08</v>
      </c>
      <c r="J49" s="92"/>
      <c r="K49" s="91">
        <v>205990.08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76343.710000000006</v>
      </c>
      <c r="H54" s="17" t="s">
        <v>24</v>
      </c>
      <c r="I54" s="92"/>
      <c r="J54" s="92">
        <v>76343.710000000006</v>
      </c>
      <c r="K54" s="91">
        <v>76343.710000000006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/>
      <c r="H55" s="17"/>
      <c r="I55" s="92"/>
      <c r="J55" s="92"/>
      <c r="K55" s="91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/>
      <c r="H61" s="17"/>
      <c r="I61" s="92"/>
      <c r="J61" s="92"/>
      <c r="K61" s="91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93360</v>
      </c>
      <c r="H62" s="17" t="s">
        <v>24</v>
      </c>
      <c r="I62" s="92"/>
      <c r="J62" s="92">
        <v>93360</v>
      </c>
      <c r="K62" s="91">
        <v>93360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581106.6</v>
      </c>
      <c r="H70" s="10"/>
      <c r="I70" s="91">
        <v>0</v>
      </c>
      <c r="J70" s="91">
        <v>581106.6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417251.35</v>
      </c>
      <c r="H72" s="17" t="s">
        <v>24</v>
      </c>
      <c r="I72" s="92"/>
      <c r="J72" s="92">
        <v>417251.35</v>
      </c>
      <c r="K72" s="91">
        <v>417251.35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163855.25</v>
      </c>
      <c r="H73" s="17" t="s">
        <v>24</v>
      </c>
      <c r="I73" s="92"/>
      <c r="J73" s="92">
        <v>163855.25</v>
      </c>
      <c r="K73" s="91">
        <v>163855.25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4534430.8199999994</v>
      </c>
      <c r="H76" s="26"/>
      <c r="I76" s="95">
        <v>1984135.5799999998</v>
      </c>
      <c r="J76" s="95">
        <v>2550295.2400000002</v>
      </c>
      <c r="K76" s="91">
        <v>4534430.82</v>
      </c>
      <c r="L76" s="27"/>
    </row>
    <row r="77" spans="1:12" ht="15.75" x14ac:dyDescent="0.25">
      <c r="F77" s="84" t="s">
        <v>200</v>
      </c>
      <c r="G77" s="96">
        <v>4534430.8199999994</v>
      </c>
      <c r="H77" s="14"/>
      <c r="I77" s="86">
        <v>0.43757103344670722</v>
      </c>
      <c r="J77" s="86">
        <v>0.56242896655329289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'[23]CA2 Detail'!$V$121-'[23]CA2 Detail'!$I$203</f>
        <v>18301554.509999998</v>
      </c>
      <c r="J83" s="88">
        <v>0.1084135000071095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288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1712397.8400000003</v>
      </c>
      <c r="H8" s="10"/>
      <c r="I8" s="91">
        <v>792107.53</v>
      </c>
      <c r="J8" s="91">
        <v>920290.31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5652.53</v>
      </c>
      <c r="H10" s="17" t="s">
        <v>15</v>
      </c>
      <c r="I10" s="92">
        <v>5652.53</v>
      </c>
      <c r="J10" s="92"/>
      <c r="K10" s="91">
        <v>5652.53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444769.29</v>
      </c>
      <c r="H11" s="17" t="s">
        <v>15</v>
      </c>
      <c r="I11" s="92">
        <v>444769.29</v>
      </c>
      <c r="J11" s="92"/>
      <c r="K11" s="91">
        <v>444769.29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649353.49</v>
      </c>
      <c r="H13" s="17" t="s">
        <v>59</v>
      </c>
      <c r="I13" s="92">
        <v>312577.81</v>
      </c>
      <c r="J13" s="92">
        <v>336775.67999999999</v>
      </c>
      <c r="K13" s="91">
        <v>649353.49</v>
      </c>
      <c r="L13" s="18" t="s">
        <v>314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255114.87</v>
      </c>
      <c r="H14" s="17" t="s">
        <v>24</v>
      </c>
      <c r="I14" s="92"/>
      <c r="J14" s="92">
        <v>255114.87</v>
      </c>
      <c r="K14" s="91">
        <v>255114.87</v>
      </c>
      <c r="L14" s="18" t="s">
        <v>315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322036.64</v>
      </c>
      <c r="H18" s="17" t="s">
        <v>24</v>
      </c>
      <c r="I18" s="92"/>
      <c r="J18" s="92">
        <v>322036.64</v>
      </c>
      <c r="K18" s="91">
        <v>322036.64</v>
      </c>
      <c r="L18" s="18" t="s">
        <v>316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29107.9</v>
      </c>
      <c r="H20" s="17" t="s">
        <v>15</v>
      </c>
      <c r="I20" s="92">
        <v>29107.9</v>
      </c>
      <c r="J20" s="92"/>
      <c r="K20" s="91">
        <v>29107.9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>
        <v>6363.12</v>
      </c>
      <c r="H21" s="17" t="s">
        <v>24</v>
      </c>
      <c r="I21" s="92"/>
      <c r="J21" s="92">
        <v>6363.12</v>
      </c>
      <c r="K21" s="91">
        <v>6363.12</v>
      </c>
      <c r="L21" s="18" t="s">
        <v>250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899472.51</v>
      </c>
      <c r="H25" s="10"/>
      <c r="I25" s="91">
        <v>656340.04</v>
      </c>
      <c r="J25" s="91">
        <v>243132.47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654445.37</v>
      </c>
      <c r="H30" s="17" t="s">
        <v>59</v>
      </c>
      <c r="I30" s="92">
        <v>437513.75</v>
      </c>
      <c r="J30" s="92">
        <v>216931.62</v>
      </c>
      <c r="K30" s="91">
        <v>654445.37</v>
      </c>
      <c r="L30" s="18" t="s">
        <v>317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218826.29</v>
      </c>
      <c r="H31" s="17" t="s">
        <v>15</v>
      </c>
      <c r="I31" s="92">
        <v>218826.29</v>
      </c>
      <c r="J31" s="92"/>
      <c r="K31" s="91">
        <v>218826.29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26200.85</v>
      </c>
      <c r="H40" s="17" t="s">
        <v>24</v>
      </c>
      <c r="I40" s="92"/>
      <c r="J40" s="92">
        <v>26200.85</v>
      </c>
      <c r="K40" s="91">
        <v>26200.85</v>
      </c>
      <c r="L40" s="18" t="s">
        <v>251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1928936.26</v>
      </c>
      <c r="H42" s="10"/>
      <c r="I42" s="91">
        <v>509635.35000000003</v>
      </c>
      <c r="J42" s="91">
        <v>1419300.91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793189.56</v>
      </c>
      <c r="H43" s="17" t="s">
        <v>24</v>
      </c>
      <c r="I43" s="92"/>
      <c r="J43" s="92">
        <v>793189.56</v>
      </c>
      <c r="K43" s="91">
        <v>793189.56</v>
      </c>
      <c r="L43" s="18" t="s">
        <v>318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/>
      <c r="H44" s="17"/>
      <c r="I44" s="92"/>
      <c r="J44" s="92"/>
      <c r="K44" s="91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405968.2</v>
      </c>
      <c r="H47" s="17" t="s">
        <v>15</v>
      </c>
      <c r="I47" s="92">
        <v>405968.2</v>
      </c>
      <c r="J47" s="92"/>
      <c r="K47" s="91">
        <v>405968.2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68850.84</v>
      </c>
      <c r="H49" s="17" t="s">
        <v>15</v>
      </c>
      <c r="I49" s="92">
        <v>68850.84</v>
      </c>
      <c r="J49" s="92"/>
      <c r="K49" s="91">
        <v>68850.84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25324.240000000002</v>
      </c>
      <c r="H54" s="17" t="s">
        <v>24</v>
      </c>
      <c r="I54" s="92"/>
      <c r="J54" s="92">
        <v>25324.240000000002</v>
      </c>
      <c r="K54" s="91">
        <v>25324.240000000002</v>
      </c>
      <c r="L54" s="18" t="s">
        <v>252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110900.53</v>
      </c>
      <c r="H55" s="17" t="s">
        <v>24</v>
      </c>
      <c r="I55" s="92"/>
      <c r="J55" s="92">
        <v>110900.53</v>
      </c>
      <c r="K55" s="91">
        <v>110900.53</v>
      </c>
      <c r="L55" s="18" t="s">
        <v>253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152613.22</v>
      </c>
      <c r="H56" s="17" t="s">
        <v>24</v>
      </c>
      <c r="I56" s="92"/>
      <c r="J56" s="92">
        <v>152613.22</v>
      </c>
      <c r="K56" s="91">
        <v>152613.22</v>
      </c>
      <c r="L56" s="18" t="s">
        <v>319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8284.7099999999991</v>
      </c>
      <c r="H57" s="17" t="s">
        <v>24</v>
      </c>
      <c r="I57" s="92"/>
      <c r="J57" s="92">
        <v>8284.7099999999991</v>
      </c>
      <c r="K57" s="91">
        <v>8284.7099999999991</v>
      </c>
      <c r="L57" s="18" t="s">
        <v>254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106235.53</v>
      </c>
      <c r="H59" s="17" t="s">
        <v>24</v>
      </c>
      <c r="I59" s="92"/>
      <c r="J59" s="92">
        <v>106235.53</v>
      </c>
      <c r="K59" s="91">
        <v>106235.53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406.25</v>
      </c>
      <c r="H60" s="17" t="s">
        <v>24</v>
      </c>
      <c r="I60" s="92"/>
      <c r="J60" s="92">
        <v>406.25</v>
      </c>
      <c r="K60" s="91">
        <v>406.25</v>
      </c>
      <c r="L60" s="18" t="s">
        <v>255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34816.31</v>
      </c>
      <c r="H61" s="17" t="s">
        <v>15</v>
      </c>
      <c r="I61" s="92">
        <v>34816.31</v>
      </c>
      <c r="J61" s="92"/>
      <c r="K61" s="91">
        <v>34816.31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214590.94</v>
      </c>
      <c r="H62" s="17" t="s">
        <v>24</v>
      </c>
      <c r="I62" s="92"/>
      <c r="J62" s="92">
        <v>214590.94</v>
      </c>
      <c r="K62" s="91">
        <v>214590.94</v>
      </c>
      <c r="L62" s="18" t="s">
        <v>320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7755.93</v>
      </c>
      <c r="H63" s="17" t="s">
        <v>24</v>
      </c>
      <c r="I63" s="92"/>
      <c r="J63" s="92">
        <v>7755.93</v>
      </c>
      <c r="K63" s="91">
        <v>7755.93</v>
      </c>
      <c r="L63" s="18" t="s">
        <v>256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515855.7</v>
      </c>
      <c r="H70" s="10"/>
      <c r="I70" s="91">
        <v>245252.6</v>
      </c>
      <c r="J70" s="91">
        <v>270603.10000000003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260049.88</v>
      </c>
      <c r="H72" s="17" t="s">
        <v>59</v>
      </c>
      <c r="I72" s="92">
        <v>245252.6</v>
      </c>
      <c r="J72" s="92">
        <v>14797.28</v>
      </c>
      <c r="K72" s="91">
        <v>260049.88</v>
      </c>
      <c r="L72" s="81" t="s">
        <v>321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255805.82</v>
      </c>
      <c r="H73" s="17" t="s">
        <v>24</v>
      </c>
      <c r="I73" s="92"/>
      <c r="J73" s="92">
        <v>255805.82</v>
      </c>
      <c r="K73" s="91">
        <v>255805.82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5056662.3100000005</v>
      </c>
      <c r="H76" s="26"/>
      <c r="I76" s="95">
        <v>2203335.52</v>
      </c>
      <c r="J76" s="95">
        <v>2853326.79</v>
      </c>
      <c r="K76" s="91">
        <v>5056662.3100000005</v>
      </c>
      <c r="L76" s="27"/>
    </row>
    <row r="77" spans="1:12" ht="15.75" x14ac:dyDescent="0.25">
      <c r="F77" s="84" t="s">
        <v>200</v>
      </c>
      <c r="G77" s="96">
        <v>5056662.3100000005</v>
      </c>
      <c r="H77" s="14"/>
      <c r="I77" s="86">
        <v>0.43572921918133778</v>
      </c>
      <c r="J77" s="86">
        <v>0.56427078081866211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'[25]CA2 Detail'!$V$121-'[25]CA2 Detail'!$I$203</f>
        <v>21468909.670000002</v>
      </c>
      <c r="J83" s="88">
        <v>0.10262912993103109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2363889.7500000005</v>
      </c>
      <c r="H8" s="10"/>
      <c r="I8" s="91">
        <v>1048093.4</v>
      </c>
      <c r="J8" s="91">
        <v>1315796.3500000003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34059.230000000003</v>
      </c>
      <c r="H10" s="17" t="s">
        <v>15</v>
      </c>
      <c r="I10" s="92">
        <v>34059.230000000003</v>
      </c>
      <c r="J10" s="92"/>
      <c r="K10" s="91">
        <v>34059.230000000003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505805.99000000005</v>
      </c>
      <c r="H11" s="17" t="s">
        <v>59</v>
      </c>
      <c r="I11" s="92">
        <v>481572.63</v>
      </c>
      <c r="J11" s="92">
        <v>24233.360000000001</v>
      </c>
      <c r="K11" s="91">
        <v>505805.99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>
        <v>0</v>
      </c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978583.98</v>
      </c>
      <c r="H13" s="17" t="s">
        <v>59</v>
      </c>
      <c r="I13" s="92">
        <v>273513.39</v>
      </c>
      <c r="J13" s="92">
        <v>705070.59</v>
      </c>
      <c r="K13" s="91">
        <v>978583.98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182162.76</v>
      </c>
      <c r="H14" s="17" t="s">
        <v>24</v>
      </c>
      <c r="I14" s="92"/>
      <c r="J14" s="92">
        <v>182162.76</v>
      </c>
      <c r="K14" s="91">
        <v>182162.76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>
        <v>10910.99</v>
      </c>
      <c r="H15" s="17" t="s">
        <v>15</v>
      </c>
      <c r="I15" s="92">
        <v>10910.99</v>
      </c>
      <c r="J15" s="92"/>
      <c r="K15" s="91">
        <v>10910.99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>
        <v>12449.25</v>
      </c>
      <c r="H16" s="17" t="s">
        <v>15</v>
      </c>
      <c r="I16" s="92">
        <v>12449.25</v>
      </c>
      <c r="J16" s="92"/>
      <c r="K16" s="91">
        <v>12449.25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>
        <v>117413.28</v>
      </c>
      <c r="H17" s="17" t="s">
        <v>24</v>
      </c>
      <c r="I17" s="92"/>
      <c r="J17" s="92">
        <v>117413.28</v>
      </c>
      <c r="K17" s="91">
        <v>117413.28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155302.40000000002</v>
      </c>
      <c r="H18" s="17" t="s">
        <v>24</v>
      </c>
      <c r="I18" s="92"/>
      <c r="J18" s="92">
        <v>155302.40000000002</v>
      </c>
      <c r="K18" s="91">
        <v>155302.40000000002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235587.91</v>
      </c>
      <c r="H20" s="17" t="s">
        <v>15</v>
      </c>
      <c r="I20" s="92">
        <v>235587.91</v>
      </c>
      <c r="J20" s="92"/>
      <c r="K20" s="91">
        <v>235587.91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>
        <v>90780.37</v>
      </c>
      <c r="H21" s="17" t="s">
        <v>24</v>
      </c>
      <c r="I21" s="92"/>
      <c r="J21" s="92">
        <v>90780.37</v>
      </c>
      <c r="K21" s="91">
        <v>90780.37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>
        <v>2333.59</v>
      </c>
      <c r="H22" s="17" t="s">
        <v>24</v>
      </c>
      <c r="I22" s="92"/>
      <c r="J22" s="92">
        <v>2333.59</v>
      </c>
      <c r="K22" s="91">
        <v>2333.59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>
        <v>38500</v>
      </c>
      <c r="H23" s="17" t="s">
        <v>24</v>
      </c>
      <c r="I23" s="92"/>
      <c r="J23" s="92">
        <v>38500</v>
      </c>
      <c r="K23" s="91">
        <v>38500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855473</v>
      </c>
      <c r="H25" s="10"/>
      <c r="I25" s="91">
        <v>172473.53</v>
      </c>
      <c r="J25" s="91">
        <v>682999.47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455024.51</v>
      </c>
      <c r="H28" s="17" t="s">
        <v>59</v>
      </c>
      <c r="I28" s="92">
        <v>172473.53</v>
      </c>
      <c r="J28" s="92">
        <v>282550.98000000004</v>
      </c>
      <c r="K28" s="91">
        <v>455024.51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0</v>
      </c>
      <c r="H30" s="17" t="s">
        <v>24</v>
      </c>
      <c r="I30" s="92"/>
      <c r="J30" s="92">
        <v>0</v>
      </c>
      <c r="K30" s="91">
        <v>0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41701.25</v>
      </c>
      <c r="H31" s="17" t="s">
        <v>24</v>
      </c>
      <c r="I31" s="92"/>
      <c r="J31" s="92">
        <v>41701.25</v>
      </c>
      <c r="K31" s="91">
        <v>41701.25</v>
      </c>
      <c r="L31" s="8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358747.24</v>
      </c>
      <c r="H32" s="17" t="s">
        <v>24</v>
      </c>
      <c r="I32" s="92"/>
      <c r="J32" s="92">
        <v>358747.24</v>
      </c>
      <c r="K32" s="91">
        <v>358747.24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5809620.7070921222</v>
      </c>
      <c r="H42" s="10"/>
      <c r="I42" s="91">
        <v>800380.65709212294</v>
      </c>
      <c r="J42" s="91">
        <v>5009240.05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/>
      <c r="H43" s="17"/>
      <c r="I43" s="92"/>
      <c r="J43" s="92"/>
      <c r="K43" s="91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3313721.8499999996</v>
      </c>
      <c r="H44" s="17" t="s">
        <v>24</v>
      </c>
      <c r="I44" s="92"/>
      <c r="J44" s="92">
        <v>3313721.8499999996</v>
      </c>
      <c r="K44" s="91">
        <v>3313721.8499999996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293743.90000000002</v>
      </c>
      <c r="H45" s="17" t="s">
        <v>24</v>
      </c>
      <c r="I45" s="92"/>
      <c r="J45" s="92">
        <v>293743.90000000002</v>
      </c>
      <c r="K45" s="91">
        <v>293743.90000000002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686401.7699999999</v>
      </c>
      <c r="H47" s="17" t="s">
        <v>59</v>
      </c>
      <c r="I47" s="92">
        <v>613391.31999999995</v>
      </c>
      <c r="J47" s="92">
        <v>73010.45</v>
      </c>
      <c r="K47" s="91">
        <v>686401.7699999999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128207.19709212301</v>
      </c>
      <c r="H49" s="17" t="s">
        <v>15</v>
      </c>
      <c r="I49" s="92">
        <v>128207.19709212301</v>
      </c>
      <c r="J49" s="92"/>
      <c r="K49" s="91">
        <v>128207.19709212301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>
        <v>133152.62</v>
      </c>
      <c r="H53" s="17" t="s">
        <v>24</v>
      </c>
      <c r="I53" s="92"/>
      <c r="J53" s="92">
        <v>133152.62</v>
      </c>
      <c r="K53" s="91">
        <v>133152.62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84560</v>
      </c>
      <c r="H54" s="17" t="s">
        <v>24</v>
      </c>
      <c r="I54" s="92"/>
      <c r="J54" s="92">
        <v>84560</v>
      </c>
      <c r="K54" s="91">
        <v>84560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/>
      <c r="H55" s="17"/>
      <c r="I55" s="92"/>
      <c r="J55" s="92"/>
      <c r="K55" s="91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288002.64</v>
      </c>
      <c r="H56" s="17" t="s">
        <v>24</v>
      </c>
      <c r="I56" s="92"/>
      <c r="J56" s="92">
        <v>288002.64</v>
      </c>
      <c r="K56" s="91">
        <v>288002.64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106773.39</v>
      </c>
      <c r="H57" s="17" t="s">
        <v>24</v>
      </c>
      <c r="I57" s="92"/>
      <c r="J57" s="92">
        <v>106773.39</v>
      </c>
      <c r="K57" s="91">
        <v>106773.39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10451.469999999999</v>
      </c>
      <c r="H60" s="17" t="s">
        <v>24</v>
      </c>
      <c r="I60" s="92"/>
      <c r="J60" s="92">
        <v>10451.469999999999</v>
      </c>
      <c r="K60" s="91">
        <v>10451.469999999999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58782.14</v>
      </c>
      <c r="H61" s="17" t="s">
        <v>15</v>
      </c>
      <c r="I61" s="92">
        <v>58782.14</v>
      </c>
      <c r="J61" s="92"/>
      <c r="K61" s="91">
        <v>58782.14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636486.75</v>
      </c>
      <c r="H62" s="17" t="s">
        <v>24</v>
      </c>
      <c r="I62" s="92"/>
      <c r="J62" s="92">
        <v>636486.75</v>
      </c>
      <c r="K62" s="91">
        <v>636486.75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69336.98</v>
      </c>
      <c r="H63" s="17" t="s">
        <v>24</v>
      </c>
      <c r="I63" s="92"/>
      <c r="J63" s="92">
        <v>69336.98</v>
      </c>
      <c r="K63" s="91">
        <v>69336.98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1332209.6900000002</v>
      </c>
      <c r="H70" s="10"/>
      <c r="I70" s="91">
        <v>756977.84000000008</v>
      </c>
      <c r="J70" s="91">
        <v>575231.85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861900.01000000013</v>
      </c>
      <c r="H72" s="17" t="s">
        <v>59</v>
      </c>
      <c r="I72" s="92">
        <v>756977.84000000008</v>
      </c>
      <c r="J72" s="92">
        <v>104922.17</v>
      </c>
      <c r="K72" s="91">
        <v>861900.01000000013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470309.68</v>
      </c>
      <c r="H73" s="17" t="s">
        <v>24</v>
      </c>
      <c r="I73" s="92"/>
      <c r="J73" s="92">
        <v>470309.68</v>
      </c>
      <c r="K73" s="91">
        <v>470309.68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10361193.147092123</v>
      </c>
      <c r="H76" s="26"/>
      <c r="I76" s="95">
        <v>2777925.4270921228</v>
      </c>
      <c r="J76" s="95">
        <v>7583267.7199999997</v>
      </c>
      <c r="K76" s="91">
        <v>10361193.147092123</v>
      </c>
      <c r="L76" s="27"/>
    </row>
    <row r="77" spans="1:12" ht="15.75" x14ac:dyDescent="0.25">
      <c r="F77" s="84" t="s">
        <v>200</v>
      </c>
      <c r="G77" s="96">
        <v>10361193.147092123</v>
      </c>
      <c r="H77" s="14"/>
      <c r="I77" s="86">
        <v>0.26810864228235626</v>
      </c>
      <c r="J77" s="86">
        <v>0.7318913577176438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'[27]CA2 Detail'!$V$121-'[27]CA2 Detail'!$I$203</f>
        <v>40974642.68017742</v>
      </c>
      <c r="J83" s="88">
        <v>6.7796208713151715E-2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19818578.760000002</v>
      </c>
      <c r="H8" s="10"/>
      <c r="I8" s="91">
        <v>8712327.8900000025</v>
      </c>
      <c r="J8" s="91">
        <v>11106250.869999999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>
        <v>0</v>
      </c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3313.54</v>
      </c>
      <c r="H10" s="17" t="s">
        <v>15</v>
      </c>
      <c r="I10" s="92">
        <v>3313.54</v>
      </c>
      <c r="J10" s="92"/>
      <c r="K10" s="91">
        <v>3313.54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1871244.7499999998</v>
      </c>
      <c r="H11" s="17" t="s">
        <v>15</v>
      </c>
      <c r="I11" s="92">
        <v>1871244.7499999998</v>
      </c>
      <c r="J11" s="92"/>
      <c r="K11" s="91">
        <v>1871244.7499999998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>
        <v>0</v>
      </c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4249980.5900000008</v>
      </c>
      <c r="H13" s="17" t="s">
        <v>15</v>
      </c>
      <c r="I13" s="92">
        <v>4249980.5900000008</v>
      </c>
      <c r="J13" s="92"/>
      <c r="K13" s="91">
        <v>4249980.5900000008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10067862.689999999</v>
      </c>
      <c r="H14" s="17" t="s">
        <v>24</v>
      </c>
      <c r="I14" s="92"/>
      <c r="J14" s="92">
        <v>10067862.689999999</v>
      </c>
      <c r="K14" s="91">
        <v>10067862.689999999</v>
      </c>
      <c r="L14" s="18" t="s">
        <v>380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>
        <v>381450.11999999994</v>
      </c>
      <c r="H15" s="17" t="s">
        <v>15</v>
      </c>
      <c r="I15" s="92">
        <v>381450.11999999994</v>
      </c>
      <c r="J15" s="92"/>
      <c r="K15" s="91">
        <v>381450.11999999994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>
        <v>0</v>
      </c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>
        <v>944462.11</v>
      </c>
      <c r="H17" s="17" t="s">
        <v>15</v>
      </c>
      <c r="I17" s="92">
        <v>944462.11</v>
      </c>
      <c r="J17" s="92"/>
      <c r="K17" s="91">
        <v>944462.11</v>
      </c>
      <c r="L17" s="18"/>
    </row>
    <row r="18" spans="1:12" ht="30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1038388.1799999999</v>
      </c>
      <c r="H18" s="82" t="s">
        <v>24</v>
      </c>
      <c r="I18" s="92"/>
      <c r="J18" s="92">
        <v>1038388.1799999999</v>
      </c>
      <c r="K18" s="91">
        <v>1038388.1799999999</v>
      </c>
      <c r="L18" s="18" t="s">
        <v>381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>
        <v>0</v>
      </c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3">
        <v>886273.62</v>
      </c>
      <c r="H20" s="17" t="s">
        <v>15</v>
      </c>
      <c r="I20" s="92">
        <v>886273.62</v>
      </c>
      <c r="J20" s="92"/>
      <c r="K20" s="91">
        <v>886273.62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>
        <v>375470.36</v>
      </c>
      <c r="H21" s="17" t="s">
        <v>15</v>
      </c>
      <c r="I21" s="92">
        <v>375470.36</v>
      </c>
      <c r="J21" s="92"/>
      <c r="K21" s="91">
        <v>375470.36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>
        <v>0</v>
      </c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>
        <v>0</v>
      </c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>
        <v>132.80000000000001</v>
      </c>
      <c r="H24" s="17" t="s">
        <v>15</v>
      </c>
      <c r="I24" s="94">
        <v>132.80000000000001</v>
      </c>
      <c r="J24" s="94"/>
      <c r="K24" s="91">
        <v>132.80000000000001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10723937.279999999</v>
      </c>
      <c r="H25" s="10"/>
      <c r="I25" s="91">
        <v>4595036.4599999981</v>
      </c>
      <c r="J25" s="91">
        <v>6128900.8199999984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0</v>
      </c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>
        <v>0</v>
      </c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321388.44000000006</v>
      </c>
      <c r="H28" s="17" t="s">
        <v>15</v>
      </c>
      <c r="I28" s="92">
        <v>321388.44000000006</v>
      </c>
      <c r="J28" s="92"/>
      <c r="K28" s="91">
        <v>321388.44000000006</v>
      </c>
      <c r="L28" s="18"/>
    </row>
    <row r="29" spans="1:12" ht="30" x14ac:dyDescent="0.25">
      <c r="A29" s="9"/>
      <c r="B29" s="10"/>
      <c r="C29" s="11" t="s">
        <v>55</v>
      </c>
      <c r="D29" s="14"/>
      <c r="E29" s="11"/>
      <c r="F29" s="10" t="s">
        <v>56</v>
      </c>
      <c r="G29" s="92">
        <v>5370296.3099999977</v>
      </c>
      <c r="H29" s="17" t="s">
        <v>59</v>
      </c>
      <c r="I29" s="92">
        <v>2237532.2599999979</v>
      </c>
      <c r="J29" s="92">
        <v>3132764.05</v>
      </c>
      <c r="K29" s="91">
        <v>5370296.3099999977</v>
      </c>
      <c r="L29" s="18" t="s">
        <v>382</v>
      </c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273763.13</v>
      </c>
      <c r="H30" s="17" t="s">
        <v>15</v>
      </c>
      <c r="I30" s="92">
        <v>273763.13</v>
      </c>
      <c r="J30" s="92"/>
      <c r="K30" s="91">
        <v>273763.13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453940.47999999998</v>
      </c>
      <c r="H31" s="17" t="s">
        <v>15</v>
      </c>
      <c r="I31" s="92">
        <v>453940.47999999998</v>
      </c>
      <c r="J31" s="92"/>
      <c r="K31" s="91">
        <v>453940.47999999998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1441131.6399999997</v>
      </c>
      <c r="H32" s="17" t="s">
        <v>24</v>
      </c>
      <c r="I32" s="92"/>
      <c r="J32" s="92">
        <v>1441131.6399999997</v>
      </c>
      <c r="K32" s="91">
        <v>1441131.6399999997</v>
      </c>
      <c r="L32" s="18" t="s">
        <v>383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0</v>
      </c>
      <c r="H33" s="17"/>
      <c r="I33" s="92"/>
      <c r="J33" s="92"/>
      <c r="K33" s="91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0">
        <v>528593.41999999993</v>
      </c>
      <c r="H34" s="17" t="s">
        <v>15</v>
      </c>
      <c r="I34" s="92">
        <v>528593.41999999993</v>
      </c>
      <c r="J34" s="92"/>
      <c r="K34" s="91">
        <v>528593.41999999993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>
        <v>1302005.6200000001</v>
      </c>
      <c r="H35" s="17" t="s">
        <v>59</v>
      </c>
      <c r="I35" s="92">
        <v>482798.93000000017</v>
      </c>
      <c r="J35" s="92">
        <v>819206.69</v>
      </c>
      <c r="K35" s="91">
        <v>1302005.6200000001</v>
      </c>
      <c r="L35" s="18" t="s">
        <v>384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>
        <v>297019.8</v>
      </c>
      <c r="H36" s="17" t="s">
        <v>15</v>
      </c>
      <c r="I36" s="92">
        <v>297019.8</v>
      </c>
      <c r="J36" s="92"/>
      <c r="K36" s="91">
        <v>297019.8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>
        <v>0</v>
      </c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>
        <v>0</v>
      </c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>
        <v>0</v>
      </c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0</v>
      </c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>
        <v>735798.44</v>
      </c>
      <c r="H41" s="17" t="s">
        <v>24</v>
      </c>
      <c r="I41" s="92"/>
      <c r="J41" s="92">
        <v>735798.44</v>
      </c>
      <c r="K41" s="91">
        <v>735798.44</v>
      </c>
      <c r="L41" s="18" t="s">
        <v>385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24651415.609999999</v>
      </c>
      <c r="H42" s="10"/>
      <c r="I42" s="91">
        <v>3778338.1</v>
      </c>
      <c r="J42" s="91">
        <v>20873077.510000002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415920.78</v>
      </c>
      <c r="H43" s="17" t="s">
        <v>24</v>
      </c>
      <c r="I43" s="92"/>
      <c r="J43" s="92">
        <v>415920.78</v>
      </c>
      <c r="K43" s="91">
        <v>415920.78</v>
      </c>
      <c r="L43" s="97" t="s">
        <v>386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8572618.959999999</v>
      </c>
      <c r="H44" s="17" t="s">
        <v>24</v>
      </c>
      <c r="I44" s="92"/>
      <c r="J44" s="92">
        <v>8572618.959999999</v>
      </c>
      <c r="K44" s="91">
        <v>8572618.959999999</v>
      </c>
      <c r="L44" s="97" t="s">
        <v>386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2769271.7199999997</v>
      </c>
      <c r="H45" s="17" t="s">
        <v>24</v>
      </c>
      <c r="I45" s="92"/>
      <c r="J45" s="92">
        <v>2769271.7199999997</v>
      </c>
      <c r="K45" s="91">
        <v>2769271.7199999997</v>
      </c>
      <c r="L45" s="97" t="s">
        <v>386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>
        <v>1170275.8399999999</v>
      </c>
      <c r="H46" s="17" t="s">
        <v>24</v>
      </c>
      <c r="I46" s="92"/>
      <c r="J46" s="92">
        <v>1170275.8399999999</v>
      </c>
      <c r="K46" s="91">
        <v>1170275.8399999999</v>
      </c>
      <c r="L46" s="97" t="s">
        <v>386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2304496.0299999998</v>
      </c>
      <c r="H47" s="17" t="s">
        <v>15</v>
      </c>
      <c r="I47" s="92">
        <v>2304496.0299999998</v>
      </c>
      <c r="J47" s="92"/>
      <c r="K47" s="91">
        <v>2304496.0299999998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>
        <v>110522.62</v>
      </c>
      <c r="H48" s="17" t="s">
        <v>15</v>
      </c>
      <c r="I48" s="92">
        <v>110522.62</v>
      </c>
      <c r="J48" s="92"/>
      <c r="K48" s="91">
        <v>110522.62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948811.55999999994</v>
      </c>
      <c r="H49" s="17" t="s">
        <v>15</v>
      </c>
      <c r="I49" s="92">
        <v>948811.55999999994</v>
      </c>
      <c r="J49" s="92"/>
      <c r="K49" s="91">
        <v>948811.55999999994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0</v>
      </c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>
        <v>0</v>
      </c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>
        <v>0</v>
      </c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>
        <v>398028.99000000005</v>
      </c>
      <c r="H53" s="17" t="s">
        <v>15</v>
      </c>
      <c r="I53" s="92">
        <v>398028.99000000005</v>
      </c>
      <c r="J53" s="92"/>
      <c r="K53" s="91">
        <v>398028.99000000005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806867.83</v>
      </c>
      <c r="H54" s="17" t="s">
        <v>24</v>
      </c>
      <c r="I54" s="92"/>
      <c r="J54" s="92">
        <v>806867.83</v>
      </c>
      <c r="K54" s="91">
        <v>806867.83</v>
      </c>
      <c r="L54" s="97" t="s">
        <v>386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281934.94</v>
      </c>
      <c r="H55" s="17" t="s">
        <v>24</v>
      </c>
      <c r="I55" s="92"/>
      <c r="J55" s="92">
        <v>281934.94</v>
      </c>
      <c r="K55" s="91">
        <v>281934.94</v>
      </c>
      <c r="L55" s="97" t="s">
        <v>386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1207862.5999999999</v>
      </c>
      <c r="H56" s="17" t="s">
        <v>24</v>
      </c>
      <c r="I56" s="92"/>
      <c r="J56" s="92">
        <v>1207862.5999999999</v>
      </c>
      <c r="K56" s="91">
        <v>1207862.5999999999</v>
      </c>
      <c r="L56" s="97" t="s">
        <v>386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497731.14000000007</v>
      </c>
      <c r="H57" s="17" t="s">
        <v>24</v>
      </c>
      <c r="I57" s="92"/>
      <c r="J57" s="92">
        <v>497731.14000000007</v>
      </c>
      <c r="K57" s="91">
        <v>497731.14000000007</v>
      </c>
      <c r="L57" s="97" t="s">
        <v>386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>
        <v>361599.91</v>
      </c>
      <c r="H58" s="17" t="s">
        <v>24</v>
      </c>
      <c r="I58" s="92"/>
      <c r="J58" s="92">
        <v>361599.91</v>
      </c>
      <c r="K58" s="91">
        <v>361599.91</v>
      </c>
      <c r="L58" s="97" t="s">
        <v>386</v>
      </c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0</v>
      </c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5195.08</v>
      </c>
      <c r="H60" s="17" t="s">
        <v>15</v>
      </c>
      <c r="I60" s="92">
        <v>5195.08</v>
      </c>
      <c r="J60" s="92"/>
      <c r="K60" s="91">
        <v>5195.08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11283.82</v>
      </c>
      <c r="H61" s="17" t="s">
        <v>15</v>
      </c>
      <c r="I61" s="92">
        <v>11283.82</v>
      </c>
      <c r="J61" s="92"/>
      <c r="K61" s="91">
        <v>11283.82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4637725.0300000012</v>
      </c>
      <c r="H62" s="17" t="s">
        <v>24</v>
      </c>
      <c r="I62" s="92"/>
      <c r="J62" s="92">
        <v>4637725.0300000012</v>
      </c>
      <c r="K62" s="91">
        <v>4637725.0300000012</v>
      </c>
      <c r="L62" s="97" t="s">
        <v>386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151268.76</v>
      </c>
      <c r="H63" s="17" t="s">
        <v>24</v>
      </c>
      <c r="I63" s="92"/>
      <c r="J63" s="92">
        <v>151268.76</v>
      </c>
      <c r="K63" s="91">
        <v>151268.76</v>
      </c>
      <c r="L63" s="18" t="s">
        <v>387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0</v>
      </c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>
        <v>0</v>
      </c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>
        <v>0</v>
      </c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5457972.0900000008</v>
      </c>
      <c r="H70" s="10"/>
      <c r="I70" s="91">
        <v>5457972.0900000008</v>
      </c>
      <c r="J70" s="91">
        <v>0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>
        <v>0</v>
      </c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5457972.0900000008</v>
      </c>
      <c r="H72" s="17"/>
      <c r="I72" s="92">
        <v>5457972.0900000008</v>
      </c>
      <c r="J72" s="92"/>
      <c r="K72" s="91">
        <v>5457972.0900000008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0</v>
      </c>
      <c r="H73" s="17"/>
      <c r="I73" s="92"/>
      <c r="J73" s="92"/>
      <c r="K73" s="91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60651903.740000002</v>
      </c>
      <c r="H76" s="26"/>
      <c r="I76" s="95">
        <v>22543674.540000003</v>
      </c>
      <c r="J76" s="95">
        <v>38108229.200000003</v>
      </c>
      <c r="K76" s="91">
        <v>60651903.74000001</v>
      </c>
      <c r="L76" s="27"/>
    </row>
    <row r="77" spans="1:12" ht="15.75" x14ac:dyDescent="0.25">
      <c r="F77" s="84" t="s">
        <v>200</v>
      </c>
      <c r="G77" s="96">
        <v>60651903.74000001</v>
      </c>
      <c r="H77" s="14"/>
      <c r="I77" s="86">
        <v>0.37168947963512022</v>
      </c>
      <c r="J77" s="86">
        <v>0.62831052036487989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'[29]CA2 Detail'!$V$121-'[29]CA2 Detail'!$I$203</f>
        <v>299037726.81664956</v>
      </c>
      <c r="J83" s="88">
        <v>7.5387392687820673E-2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activeCell="H85" sqref="H85"/>
      <selection pane="topRight" activeCell="H85" sqref="H85"/>
      <selection pane="bottomLeft" activeCell="H85" sqref="H85"/>
      <selection pane="bottomRight" activeCell="G8" sqref="G8"/>
    </sheetView>
  </sheetViews>
  <sheetFormatPr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hidden="1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40" t="s">
        <v>174</v>
      </c>
      <c r="F1" s="139"/>
    </row>
    <row r="2" spans="1:43" ht="15.75" x14ac:dyDescent="0.25">
      <c r="E2" s="142" t="s">
        <v>289</v>
      </c>
      <c r="F2" s="139"/>
    </row>
    <row r="3" spans="1:43" ht="15.75" x14ac:dyDescent="0.25">
      <c r="E3" s="139" t="s">
        <v>182</v>
      </c>
      <c r="F3" s="139"/>
    </row>
    <row r="4" spans="1:43" ht="15.75" x14ac:dyDescent="0.25">
      <c r="B4" s="46"/>
      <c r="C4" s="46"/>
    </row>
    <row r="5" spans="1:43" ht="15.75" x14ac:dyDescent="0.25">
      <c r="B5" s="46"/>
      <c r="C5" s="46"/>
      <c r="AD5" s="58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153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161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">
        <v>389</v>
      </c>
      <c r="H10" s="51" t="s">
        <v>389</v>
      </c>
      <c r="I10" s="51" t="s">
        <v>389</v>
      </c>
      <c r="J10" s="51" t="s">
        <v>389</v>
      </c>
      <c r="K10" s="51" t="s">
        <v>389</v>
      </c>
      <c r="L10" s="51" t="s">
        <v>15</v>
      </c>
      <c r="M10" s="51" t="s">
        <v>389</v>
      </c>
      <c r="N10" s="51" t="s">
        <v>389</v>
      </c>
      <c r="O10" s="51" t="s">
        <v>59</v>
      </c>
      <c r="P10" s="51" t="s">
        <v>389</v>
      </c>
      <c r="Q10" s="51" t="s">
        <v>389</v>
      </c>
      <c r="R10" s="51" t="s">
        <v>389</v>
      </c>
      <c r="S10" s="51" t="s">
        <v>389</v>
      </c>
      <c r="T10" s="51" t="s">
        <v>389</v>
      </c>
      <c r="U10" s="51" t="s">
        <v>389</v>
      </c>
      <c r="V10" s="51" t="s">
        <v>389</v>
      </c>
      <c r="W10" s="51" t="s">
        <v>389</v>
      </c>
      <c r="X10" s="51" t="s">
        <v>389</v>
      </c>
      <c r="Y10" s="51" t="s">
        <v>389</v>
      </c>
      <c r="Z10" s="51" t="s">
        <v>389</v>
      </c>
      <c r="AA10" s="51" t="s">
        <v>389</v>
      </c>
      <c r="AB10" s="51" t="s">
        <v>389</v>
      </c>
      <c r="AC10" s="51" t="s">
        <v>389</v>
      </c>
      <c r="AD10" s="51" t="s">
        <v>389</v>
      </c>
      <c r="AE10" s="51" t="s">
        <v>389</v>
      </c>
      <c r="AF10" s="51" t="s">
        <v>389</v>
      </c>
      <c r="AG10" s="51" t="s">
        <v>389</v>
      </c>
      <c r="AH10" s="51" t="s">
        <v>389</v>
      </c>
      <c r="AI10" s="49" t="s">
        <v>15</v>
      </c>
      <c r="AK10" s="32">
        <f>COUNTIF(G10:AH10,"Yes")</f>
        <v>1</v>
      </c>
      <c r="AL10" s="32">
        <f>COUNTIF(G10:AH10,"No")</f>
        <v>0</v>
      </c>
      <c r="AM10" s="32">
        <f>COUNTIF(G10:AH10,"Partial")</f>
        <v>1</v>
      </c>
      <c r="AN10" s="32">
        <f>SUM(AK10:AM10)</f>
        <v>2</v>
      </c>
      <c r="AO10" s="57">
        <f>IFERROR(AK10/$AN10,0)</f>
        <v>0.5</v>
      </c>
      <c r="AP10" s="56">
        <f t="shared" ref="AP10:AQ10" si="0">IFERROR(AL10/$AN10,0)</f>
        <v>0</v>
      </c>
      <c r="AQ10" s="56">
        <f t="shared" si="0"/>
        <v>0.5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">
        <v>15</v>
      </c>
      <c r="H11" s="51" t="s">
        <v>15</v>
      </c>
      <c r="I11" s="51" t="s">
        <v>15</v>
      </c>
      <c r="J11" s="51" t="s">
        <v>15</v>
      </c>
      <c r="K11" s="51" t="s">
        <v>15</v>
      </c>
      <c r="L11" s="51" t="s">
        <v>389</v>
      </c>
      <c r="M11" s="51" t="s">
        <v>15</v>
      </c>
      <c r="N11" s="51" t="s">
        <v>15</v>
      </c>
      <c r="O11" s="51" t="s">
        <v>15</v>
      </c>
      <c r="P11" s="51" t="s">
        <v>15</v>
      </c>
      <c r="Q11" s="51" t="s">
        <v>15</v>
      </c>
      <c r="R11" s="51" t="s">
        <v>15</v>
      </c>
      <c r="S11" s="51" t="s">
        <v>15</v>
      </c>
      <c r="T11" s="51" t="s">
        <v>15</v>
      </c>
      <c r="U11" s="51" t="s">
        <v>15</v>
      </c>
      <c r="V11" s="51" t="s">
        <v>15</v>
      </c>
      <c r="W11" s="51" t="s">
        <v>15</v>
      </c>
      <c r="X11" s="51" t="s">
        <v>15</v>
      </c>
      <c r="Y11" s="51" t="s">
        <v>15</v>
      </c>
      <c r="Z11" s="51" t="s">
        <v>15</v>
      </c>
      <c r="AA11" s="51" t="s">
        <v>15</v>
      </c>
      <c r="AB11" s="51" t="s">
        <v>15</v>
      </c>
      <c r="AC11" s="51" t="s">
        <v>15</v>
      </c>
      <c r="AD11" s="51" t="s">
        <v>15</v>
      </c>
      <c r="AE11" s="51" t="s">
        <v>15</v>
      </c>
      <c r="AF11" s="51" t="s">
        <v>15</v>
      </c>
      <c r="AG11" s="51" t="s">
        <v>15</v>
      </c>
      <c r="AH11" s="51" t="s">
        <v>15</v>
      </c>
      <c r="AI11" s="49" t="s">
        <v>15</v>
      </c>
      <c r="AK11" s="32">
        <f t="shared" ref="AK11:AK74" si="1">COUNTIF(G11:AH11,"Yes")</f>
        <v>27</v>
      </c>
      <c r="AL11" s="32">
        <f t="shared" ref="AL11:AL74" si="2">COUNTIF(G11:AH11,"No")</f>
        <v>0</v>
      </c>
      <c r="AM11" s="32">
        <f t="shared" ref="AM11:AM74" si="3">COUNTIF(G11:AH11,"Partial")</f>
        <v>0</v>
      </c>
      <c r="AN11" s="32">
        <f t="shared" ref="AN11:AN74" si="4">SUM(AK11:AM11)</f>
        <v>27</v>
      </c>
      <c r="AO11" s="57">
        <f t="shared" ref="AO11:AO74" si="5">IFERROR(AK11/$AN11,0)</f>
        <v>1</v>
      </c>
      <c r="AP11" s="56">
        <f t="shared" ref="AP11:AP74" si="6">IFERROR(AL11/$AN11,0)</f>
        <v>0</v>
      </c>
      <c r="AQ11" s="56">
        <f t="shared" ref="AQ11:AQ74" si="7">IFERROR(AM11/$AN11,0)</f>
        <v>0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">
        <v>389</v>
      </c>
      <c r="H12" s="51" t="s">
        <v>59</v>
      </c>
      <c r="I12" s="51" t="s">
        <v>15</v>
      </c>
      <c r="J12" s="51" t="s">
        <v>59</v>
      </c>
      <c r="K12" s="51" t="s">
        <v>15</v>
      </c>
      <c r="L12" s="51" t="s">
        <v>15</v>
      </c>
      <c r="M12" s="51" t="s">
        <v>15</v>
      </c>
      <c r="N12" s="51" t="s">
        <v>59</v>
      </c>
      <c r="O12" s="51" t="s">
        <v>15</v>
      </c>
      <c r="P12" s="51" t="s">
        <v>15</v>
      </c>
      <c r="Q12" s="51" t="s">
        <v>15</v>
      </c>
      <c r="R12" s="51" t="s">
        <v>15</v>
      </c>
      <c r="S12" s="51" t="s">
        <v>15</v>
      </c>
      <c r="T12" s="51" t="s">
        <v>59</v>
      </c>
      <c r="U12" s="51" t="s">
        <v>15</v>
      </c>
      <c r="V12" s="51" t="s">
        <v>59</v>
      </c>
      <c r="W12" s="51" t="s">
        <v>15</v>
      </c>
      <c r="X12" s="51" t="s">
        <v>15</v>
      </c>
      <c r="Y12" s="51" t="s">
        <v>15</v>
      </c>
      <c r="Z12" s="51" t="s">
        <v>15</v>
      </c>
      <c r="AA12" s="51" t="s">
        <v>15</v>
      </c>
      <c r="AB12" s="51" t="s">
        <v>15</v>
      </c>
      <c r="AC12" s="51" t="s">
        <v>15</v>
      </c>
      <c r="AD12" s="51" t="s">
        <v>15</v>
      </c>
      <c r="AE12" s="51" t="s">
        <v>15</v>
      </c>
      <c r="AF12" s="51" t="s">
        <v>15</v>
      </c>
      <c r="AG12" s="51" t="s">
        <v>15</v>
      </c>
      <c r="AH12" s="51" t="s">
        <v>15</v>
      </c>
      <c r="AI12" s="49" t="s">
        <v>15</v>
      </c>
      <c r="AK12" s="32">
        <f t="shared" si="1"/>
        <v>22</v>
      </c>
      <c r="AL12" s="32">
        <f t="shared" si="2"/>
        <v>0</v>
      </c>
      <c r="AM12" s="32">
        <f t="shared" si="3"/>
        <v>5</v>
      </c>
      <c r="AN12" s="32">
        <f t="shared" si="4"/>
        <v>27</v>
      </c>
      <c r="AO12" s="57">
        <f t="shared" si="5"/>
        <v>0.81481481481481477</v>
      </c>
      <c r="AP12" s="56">
        <f t="shared" si="6"/>
        <v>0</v>
      </c>
      <c r="AQ12" s="56">
        <f t="shared" si="7"/>
        <v>0.18518518518518517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">
        <v>389</v>
      </c>
      <c r="H13" s="51" t="s">
        <v>59</v>
      </c>
      <c r="I13" s="51" t="s">
        <v>389</v>
      </c>
      <c r="J13" s="51" t="s">
        <v>389</v>
      </c>
      <c r="K13" s="51" t="s">
        <v>15</v>
      </c>
      <c r="L13" s="51" t="s">
        <v>24</v>
      </c>
      <c r="M13" s="51" t="s">
        <v>389</v>
      </c>
      <c r="N13" s="51" t="s">
        <v>389</v>
      </c>
      <c r="O13" s="51" t="s">
        <v>389</v>
      </c>
      <c r="P13" s="51" t="s">
        <v>389</v>
      </c>
      <c r="Q13" s="51" t="s">
        <v>15</v>
      </c>
      <c r="R13" s="51" t="s">
        <v>389</v>
      </c>
      <c r="S13" s="51" t="s">
        <v>389</v>
      </c>
      <c r="T13" s="51" t="s">
        <v>389</v>
      </c>
      <c r="U13" s="51" t="s">
        <v>389</v>
      </c>
      <c r="V13" s="51" t="s">
        <v>389</v>
      </c>
      <c r="W13" s="51" t="s">
        <v>389</v>
      </c>
      <c r="X13" s="51" t="s">
        <v>389</v>
      </c>
      <c r="Y13" s="51" t="s">
        <v>389</v>
      </c>
      <c r="Z13" s="51" t="s">
        <v>15</v>
      </c>
      <c r="AA13" s="51" t="s">
        <v>389</v>
      </c>
      <c r="AB13" s="51" t="s">
        <v>389</v>
      </c>
      <c r="AC13" s="51" t="s">
        <v>15</v>
      </c>
      <c r="AD13" s="51" t="s">
        <v>389</v>
      </c>
      <c r="AE13" s="51" t="s">
        <v>389</v>
      </c>
      <c r="AF13" s="51" t="s">
        <v>389</v>
      </c>
      <c r="AG13" s="51" t="s">
        <v>389</v>
      </c>
      <c r="AH13" s="51" t="s">
        <v>389</v>
      </c>
      <c r="AI13" s="49" t="s">
        <v>15</v>
      </c>
      <c r="AK13" s="32">
        <f t="shared" si="1"/>
        <v>4</v>
      </c>
      <c r="AL13" s="32">
        <f t="shared" si="2"/>
        <v>1</v>
      </c>
      <c r="AM13" s="32">
        <f t="shared" si="3"/>
        <v>1</v>
      </c>
      <c r="AN13" s="32">
        <f t="shared" si="4"/>
        <v>6</v>
      </c>
      <c r="AO13" s="57">
        <f t="shared" si="5"/>
        <v>0.66666666666666663</v>
      </c>
      <c r="AP13" s="56">
        <f t="shared" si="6"/>
        <v>0.16666666666666666</v>
      </c>
      <c r="AQ13" s="56">
        <f t="shared" si="7"/>
        <v>0.16666666666666666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">
        <v>15</v>
      </c>
      <c r="H14" s="51" t="s">
        <v>59</v>
      </c>
      <c r="I14" s="51" t="s">
        <v>59</v>
      </c>
      <c r="J14" s="51" t="s">
        <v>389</v>
      </c>
      <c r="K14" s="51" t="s">
        <v>15</v>
      </c>
      <c r="L14" s="51" t="s">
        <v>15</v>
      </c>
      <c r="M14" s="51" t="s">
        <v>15</v>
      </c>
      <c r="N14" s="51" t="s">
        <v>389</v>
      </c>
      <c r="O14" s="51" t="s">
        <v>15</v>
      </c>
      <c r="P14" s="51" t="s">
        <v>15</v>
      </c>
      <c r="Q14" s="51" t="s">
        <v>15</v>
      </c>
      <c r="R14" s="51" t="s">
        <v>59</v>
      </c>
      <c r="S14" s="51" t="s">
        <v>59</v>
      </c>
      <c r="T14" s="51" t="s">
        <v>59</v>
      </c>
      <c r="U14" s="51" t="s">
        <v>15</v>
      </c>
      <c r="V14" s="51" t="s">
        <v>389</v>
      </c>
      <c r="W14" s="51" t="s">
        <v>15</v>
      </c>
      <c r="X14" s="51" t="s">
        <v>15</v>
      </c>
      <c r="Y14" s="51" t="s">
        <v>389</v>
      </c>
      <c r="Z14" s="51" t="s">
        <v>15</v>
      </c>
      <c r="AA14" s="51" t="s">
        <v>389</v>
      </c>
      <c r="AB14" s="51" t="s">
        <v>15</v>
      </c>
      <c r="AC14" s="51" t="s">
        <v>15</v>
      </c>
      <c r="AD14" s="51" t="s">
        <v>59</v>
      </c>
      <c r="AE14" s="51" t="s">
        <v>15</v>
      </c>
      <c r="AF14" s="51" t="s">
        <v>15</v>
      </c>
      <c r="AG14" s="51" t="s">
        <v>15</v>
      </c>
      <c r="AH14" s="51" t="s">
        <v>15</v>
      </c>
      <c r="AI14" s="49" t="s">
        <v>15</v>
      </c>
      <c r="AK14" s="32">
        <f t="shared" si="1"/>
        <v>17</v>
      </c>
      <c r="AL14" s="32">
        <f t="shared" si="2"/>
        <v>0</v>
      </c>
      <c r="AM14" s="32">
        <f t="shared" si="3"/>
        <v>6</v>
      </c>
      <c r="AN14" s="32">
        <f t="shared" si="4"/>
        <v>23</v>
      </c>
      <c r="AO14" s="57">
        <f t="shared" si="5"/>
        <v>0.73913043478260865</v>
      </c>
      <c r="AP14" s="56">
        <f t="shared" si="6"/>
        <v>0</v>
      </c>
      <c r="AQ14" s="56">
        <f t="shared" si="7"/>
        <v>0.2608695652173913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">
        <v>59</v>
      </c>
      <c r="H15" s="51" t="s">
        <v>59</v>
      </c>
      <c r="I15" s="51" t="s">
        <v>389</v>
      </c>
      <c r="J15" s="51" t="s">
        <v>389</v>
      </c>
      <c r="K15" s="51" t="s">
        <v>389</v>
      </c>
      <c r="L15" s="51" t="s">
        <v>24</v>
      </c>
      <c r="M15" s="51" t="s">
        <v>24</v>
      </c>
      <c r="N15" s="51" t="s">
        <v>389</v>
      </c>
      <c r="O15" s="51" t="s">
        <v>389</v>
      </c>
      <c r="P15" s="51" t="s">
        <v>24</v>
      </c>
      <c r="Q15" s="51" t="s">
        <v>389</v>
      </c>
      <c r="R15" s="51" t="s">
        <v>389</v>
      </c>
      <c r="S15" s="51" t="s">
        <v>24</v>
      </c>
      <c r="T15" s="51" t="s">
        <v>24</v>
      </c>
      <c r="U15" s="51" t="s">
        <v>24</v>
      </c>
      <c r="V15" s="51" t="s">
        <v>389</v>
      </c>
      <c r="W15" s="51" t="s">
        <v>389</v>
      </c>
      <c r="X15" s="51" t="s">
        <v>389</v>
      </c>
      <c r="Y15" s="51" t="s">
        <v>24</v>
      </c>
      <c r="Z15" s="51" t="s">
        <v>389</v>
      </c>
      <c r="AA15" s="51" t="s">
        <v>24</v>
      </c>
      <c r="AB15" s="51" t="s">
        <v>24</v>
      </c>
      <c r="AC15" s="51" t="s">
        <v>389</v>
      </c>
      <c r="AD15" s="51" t="s">
        <v>24</v>
      </c>
      <c r="AE15" s="51" t="s">
        <v>389</v>
      </c>
      <c r="AF15" s="51" t="s">
        <v>389</v>
      </c>
      <c r="AG15" s="51" t="s">
        <v>389</v>
      </c>
      <c r="AH15" s="51" t="s">
        <v>24</v>
      </c>
      <c r="AI15" s="49" t="s">
        <v>24</v>
      </c>
      <c r="AK15" s="32">
        <f t="shared" si="1"/>
        <v>0</v>
      </c>
      <c r="AL15" s="32">
        <f t="shared" si="2"/>
        <v>11</v>
      </c>
      <c r="AM15" s="32">
        <f t="shared" si="3"/>
        <v>2</v>
      </c>
      <c r="AN15" s="32">
        <f t="shared" si="4"/>
        <v>13</v>
      </c>
      <c r="AO15" s="56">
        <f t="shared" si="5"/>
        <v>0</v>
      </c>
      <c r="AP15" s="57">
        <f t="shared" si="6"/>
        <v>0.84615384615384615</v>
      </c>
      <c r="AQ15" s="56">
        <f t="shared" si="7"/>
        <v>0.15384615384615385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">
        <v>389</v>
      </c>
      <c r="H16" s="51" t="s">
        <v>389</v>
      </c>
      <c r="I16" s="51" t="s">
        <v>389</v>
      </c>
      <c r="J16" s="51" t="s">
        <v>389</v>
      </c>
      <c r="K16" s="51" t="s">
        <v>15</v>
      </c>
      <c r="L16" s="51" t="s">
        <v>389</v>
      </c>
      <c r="M16" s="51" t="s">
        <v>389</v>
      </c>
      <c r="N16" s="51" t="s">
        <v>389</v>
      </c>
      <c r="O16" s="51" t="s">
        <v>389</v>
      </c>
      <c r="P16" s="51" t="s">
        <v>15</v>
      </c>
      <c r="Q16" s="51" t="s">
        <v>389</v>
      </c>
      <c r="R16" s="51" t="s">
        <v>389</v>
      </c>
      <c r="S16" s="51" t="s">
        <v>389</v>
      </c>
      <c r="T16" s="51" t="s">
        <v>15</v>
      </c>
      <c r="U16" s="51" t="s">
        <v>15</v>
      </c>
      <c r="V16" s="51" t="s">
        <v>389</v>
      </c>
      <c r="W16" s="51" t="s">
        <v>24</v>
      </c>
      <c r="X16" s="51" t="s">
        <v>389</v>
      </c>
      <c r="Y16" s="51" t="s">
        <v>389</v>
      </c>
      <c r="Z16" s="51" t="s">
        <v>59</v>
      </c>
      <c r="AA16" s="51" t="s">
        <v>15</v>
      </c>
      <c r="AB16" s="51" t="s">
        <v>389</v>
      </c>
      <c r="AC16" s="51" t="s">
        <v>15</v>
      </c>
      <c r="AD16" s="51" t="s">
        <v>389</v>
      </c>
      <c r="AE16" s="51" t="s">
        <v>15</v>
      </c>
      <c r="AF16" s="51" t="s">
        <v>389</v>
      </c>
      <c r="AG16" s="51" t="s">
        <v>389</v>
      </c>
      <c r="AH16" s="51" t="s">
        <v>389</v>
      </c>
      <c r="AI16" s="49" t="s">
        <v>15</v>
      </c>
      <c r="AK16" s="32">
        <f t="shared" si="1"/>
        <v>7</v>
      </c>
      <c r="AL16" s="32">
        <f t="shared" si="2"/>
        <v>1</v>
      </c>
      <c r="AM16" s="32">
        <f t="shared" si="3"/>
        <v>1</v>
      </c>
      <c r="AN16" s="32">
        <f t="shared" si="4"/>
        <v>9</v>
      </c>
      <c r="AO16" s="57">
        <f t="shared" si="5"/>
        <v>0.77777777777777779</v>
      </c>
      <c r="AP16" s="56">
        <f t="shared" si="6"/>
        <v>0.1111111111111111</v>
      </c>
      <c r="AQ16" s="56">
        <f t="shared" si="7"/>
        <v>0.1111111111111111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">
        <v>389</v>
      </c>
      <c r="H17" s="51" t="s">
        <v>15</v>
      </c>
      <c r="I17" s="51" t="s">
        <v>389</v>
      </c>
      <c r="J17" s="51" t="s">
        <v>389</v>
      </c>
      <c r="K17" s="51" t="s">
        <v>389</v>
      </c>
      <c r="L17" s="51" t="s">
        <v>15</v>
      </c>
      <c r="M17" s="51" t="s">
        <v>389</v>
      </c>
      <c r="N17" s="51" t="s">
        <v>389</v>
      </c>
      <c r="O17" s="51" t="s">
        <v>389</v>
      </c>
      <c r="P17" s="51" t="s">
        <v>389</v>
      </c>
      <c r="Q17" s="51" t="s">
        <v>389</v>
      </c>
      <c r="R17" s="51" t="s">
        <v>389</v>
      </c>
      <c r="S17" s="51" t="s">
        <v>389</v>
      </c>
      <c r="T17" s="51" t="s">
        <v>15</v>
      </c>
      <c r="U17" s="51" t="s">
        <v>389</v>
      </c>
      <c r="V17" s="51" t="s">
        <v>389</v>
      </c>
      <c r="W17" s="51" t="s">
        <v>389</v>
      </c>
      <c r="X17" s="51" t="s">
        <v>389</v>
      </c>
      <c r="Y17" s="51" t="s">
        <v>389</v>
      </c>
      <c r="Z17" s="51" t="s">
        <v>389</v>
      </c>
      <c r="AA17" s="51" t="s">
        <v>389</v>
      </c>
      <c r="AB17" s="51" t="s">
        <v>389</v>
      </c>
      <c r="AC17" s="51" t="s">
        <v>389</v>
      </c>
      <c r="AD17" s="51" t="s">
        <v>389</v>
      </c>
      <c r="AE17" s="51" t="s">
        <v>389</v>
      </c>
      <c r="AF17" s="51" t="s">
        <v>389</v>
      </c>
      <c r="AG17" s="51" t="s">
        <v>389</v>
      </c>
      <c r="AH17" s="51" t="s">
        <v>15</v>
      </c>
      <c r="AI17" s="49" t="s">
        <v>15</v>
      </c>
      <c r="AK17" s="32">
        <f t="shared" si="1"/>
        <v>4</v>
      </c>
      <c r="AL17" s="32">
        <f t="shared" si="2"/>
        <v>0</v>
      </c>
      <c r="AM17" s="32">
        <f t="shared" si="3"/>
        <v>0</v>
      </c>
      <c r="AN17" s="32">
        <f t="shared" si="4"/>
        <v>4</v>
      </c>
      <c r="AO17" s="57">
        <f t="shared" si="5"/>
        <v>1</v>
      </c>
      <c r="AP17" s="56">
        <f t="shared" si="6"/>
        <v>0</v>
      </c>
      <c r="AQ17" s="56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">
        <v>389</v>
      </c>
      <c r="H18" s="51" t="s">
        <v>389</v>
      </c>
      <c r="I18" s="51" t="s">
        <v>389</v>
      </c>
      <c r="J18" s="51" t="s">
        <v>15</v>
      </c>
      <c r="K18" s="51" t="s">
        <v>24</v>
      </c>
      <c r="L18" s="51" t="s">
        <v>389</v>
      </c>
      <c r="M18" s="51" t="s">
        <v>24</v>
      </c>
      <c r="N18" s="51" t="s">
        <v>389</v>
      </c>
      <c r="O18" s="51" t="s">
        <v>24</v>
      </c>
      <c r="P18" s="51" t="s">
        <v>389</v>
      </c>
      <c r="Q18" s="51" t="s">
        <v>389</v>
      </c>
      <c r="R18" s="51" t="s">
        <v>389</v>
      </c>
      <c r="S18" s="51" t="s">
        <v>389</v>
      </c>
      <c r="T18" s="51" t="s">
        <v>24</v>
      </c>
      <c r="U18" s="51" t="s">
        <v>15</v>
      </c>
      <c r="V18" s="51" t="s">
        <v>59</v>
      </c>
      <c r="W18" s="51" t="s">
        <v>389</v>
      </c>
      <c r="X18" s="51" t="s">
        <v>389</v>
      </c>
      <c r="Y18" s="51" t="s">
        <v>389</v>
      </c>
      <c r="Z18" s="51" t="s">
        <v>389</v>
      </c>
      <c r="AA18" s="51" t="s">
        <v>389</v>
      </c>
      <c r="AB18" s="51" t="s">
        <v>389</v>
      </c>
      <c r="AC18" s="51" t="s">
        <v>389</v>
      </c>
      <c r="AD18" s="51" t="s">
        <v>389</v>
      </c>
      <c r="AE18" s="51" t="s">
        <v>24</v>
      </c>
      <c r="AF18" s="51" t="s">
        <v>389</v>
      </c>
      <c r="AG18" s="51" t="s">
        <v>389</v>
      </c>
      <c r="AH18" s="51" t="s">
        <v>389</v>
      </c>
      <c r="AI18" s="49" t="s">
        <v>24</v>
      </c>
      <c r="AK18" s="32">
        <f t="shared" si="1"/>
        <v>2</v>
      </c>
      <c r="AL18" s="32">
        <f t="shared" si="2"/>
        <v>5</v>
      </c>
      <c r="AM18" s="32">
        <f t="shared" si="3"/>
        <v>1</v>
      </c>
      <c r="AN18" s="32">
        <f t="shared" si="4"/>
        <v>8</v>
      </c>
      <c r="AO18" s="56">
        <f t="shared" si="5"/>
        <v>0.25</v>
      </c>
      <c r="AP18" s="57">
        <f t="shared" si="6"/>
        <v>0.625</v>
      </c>
      <c r="AQ18" s="56">
        <f t="shared" si="7"/>
        <v>0.125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">
        <v>24</v>
      </c>
      <c r="H19" s="51" t="s">
        <v>59</v>
      </c>
      <c r="I19" s="51" t="s">
        <v>24</v>
      </c>
      <c r="J19" s="51" t="s">
        <v>389</v>
      </c>
      <c r="K19" s="51" t="s">
        <v>24</v>
      </c>
      <c r="L19" s="51" t="s">
        <v>24</v>
      </c>
      <c r="M19" s="51" t="s">
        <v>24</v>
      </c>
      <c r="N19" s="51" t="s">
        <v>24</v>
      </c>
      <c r="O19" s="51" t="s">
        <v>24</v>
      </c>
      <c r="P19" s="51" t="s">
        <v>24</v>
      </c>
      <c r="Q19" s="51" t="s">
        <v>389</v>
      </c>
      <c r="R19" s="51" t="s">
        <v>24</v>
      </c>
      <c r="S19" s="51" t="s">
        <v>24</v>
      </c>
      <c r="T19" s="51" t="s">
        <v>24</v>
      </c>
      <c r="U19" s="51" t="s">
        <v>24</v>
      </c>
      <c r="V19" s="51" t="s">
        <v>389</v>
      </c>
      <c r="W19" s="51" t="s">
        <v>15</v>
      </c>
      <c r="X19" s="51" t="s">
        <v>24</v>
      </c>
      <c r="Y19" s="51" t="s">
        <v>24</v>
      </c>
      <c r="Z19" s="51" t="s">
        <v>24</v>
      </c>
      <c r="AA19" s="51" t="s">
        <v>24</v>
      </c>
      <c r="AB19" s="51" t="s">
        <v>24</v>
      </c>
      <c r="AC19" s="51" t="s">
        <v>24</v>
      </c>
      <c r="AD19" s="51" t="s">
        <v>24</v>
      </c>
      <c r="AE19" s="51" t="s">
        <v>24</v>
      </c>
      <c r="AF19" s="51" t="s">
        <v>24</v>
      </c>
      <c r="AG19" s="51" t="s">
        <v>24</v>
      </c>
      <c r="AH19" s="51" t="s">
        <v>24</v>
      </c>
      <c r="AI19" s="49" t="s">
        <v>24</v>
      </c>
      <c r="AK19" s="32">
        <f t="shared" si="1"/>
        <v>1</v>
      </c>
      <c r="AL19" s="32">
        <f t="shared" si="2"/>
        <v>23</v>
      </c>
      <c r="AM19" s="32">
        <f t="shared" si="3"/>
        <v>1</v>
      </c>
      <c r="AN19" s="32">
        <f t="shared" si="4"/>
        <v>25</v>
      </c>
      <c r="AO19" s="56">
        <f t="shared" si="5"/>
        <v>0.04</v>
      </c>
      <c r="AP19" s="57">
        <f t="shared" si="6"/>
        <v>0.92</v>
      </c>
      <c r="AQ19" s="56">
        <f t="shared" si="7"/>
        <v>0.04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">
        <v>389</v>
      </c>
      <c r="H20" s="51" t="s">
        <v>389</v>
      </c>
      <c r="I20" s="51" t="s">
        <v>389</v>
      </c>
      <c r="J20" s="51" t="s">
        <v>389</v>
      </c>
      <c r="K20" s="51" t="s">
        <v>389</v>
      </c>
      <c r="L20" s="51" t="s">
        <v>389</v>
      </c>
      <c r="M20" s="51" t="s">
        <v>24</v>
      </c>
      <c r="N20" s="51" t="s">
        <v>389</v>
      </c>
      <c r="O20" s="51" t="s">
        <v>389</v>
      </c>
      <c r="P20" s="51" t="s">
        <v>15</v>
      </c>
      <c r="Q20" s="51" t="s">
        <v>389</v>
      </c>
      <c r="R20" s="51" t="s">
        <v>389</v>
      </c>
      <c r="S20" s="51" t="s">
        <v>389</v>
      </c>
      <c r="T20" s="51" t="s">
        <v>389</v>
      </c>
      <c r="U20" s="51" t="s">
        <v>389</v>
      </c>
      <c r="V20" s="51" t="s">
        <v>389</v>
      </c>
      <c r="W20" s="51" t="s">
        <v>389</v>
      </c>
      <c r="X20" s="51" t="s">
        <v>389</v>
      </c>
      <c r="Y20" s="51" t="s">
        <v>24</v>
      </c>
      <c r="Z20" s="51" t="s">
        <v>389</v>
      </c>
      <c r="AA20" s="51" t="s">
        <v>389</v>
      </c>
      <c r="AB20" s="51" t="s">
        <v>15</v>
      </c>
      <c r="AC20" s="51" t="s">
        <v>389</v>
      </c>
      <c r="AD20" s="51" t="s">
        <v>389</v>
      </c>
      <c r="AE20" s="51" t="s">
        <v>15</v>
      </c>
      <c r="AF20" s="51" t="s">
        <v>389</v>
      </c>
      <c r="AG20" s="51" t="s">
        <v>389</v>
      </c>
      <c r="AH20" s="51" t="s">
        <v>389</v>
      </c>
      <c r="AI20" s="49" t="s">
        <v>15</v>
      </c>
      <c r="AK20" s="32">
        <f t="shared" si="1"/>
        <v>3</v>
      </c>
      <c r="AL20" s="32">
        <f t="shared" si="2"/>
        <v>2</v>
      </c>
      <c r="AM20" s="32">
        <f t="shared" si="3"/>
        <v>0</v>
      </c>
      <c r="AN20" s="32">
        <f t="shared" si="4"/>
        <v>5</v>
      </c>
      <c r="AO20" s="57">
        <f t="shared" si="5"/>
        <v>0.6</v>
      </c>
      <c r="AP20" s="56">
        <f t="shared" si="6"/>
        <v>0.4</v>
      </c>
      <c r="AQ20" s="56">
        <f t="shared" si="7"/>
        <v>0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">
        <v>15</v>
      </c>
      <c r="H21" s="51" t="s">
        <v>59</v>
      </c>
      <c r="I21" s="51" t="s">
        <v>15</v>
      </c>
      <c r="J21" s="51" t="s">
        <v>389</v>
      </c>
      <c r="K21" s="51" t="s">
        <v>15</v>
      </c>
      <c r="L21" s="51" t="s">
        <v>15</v>
      </c>
      <c r="M21" s="51" t="s">
        <v>24</v>
      </c>
      <c r="N21" s="51" t="s">
        <v>15</v>
      </c>
      <c r="O21" s="51" t="s">
        <v>15</v>
      </c>
      <c r="P21" s="51" t="s">
        <v>15</v>
      </c>
      <c r="Q21" s="51" t="s">
        <v>15</v>
      </c>
      <c r="R21" s="51" t="s">
        <v>24</v>
      </c>
      <c r="S21" s="51" t="s">
        <v>15</v>
      </c>
      <c r="T21" s="51" t="s">
        <v>15</v>
      </c>
      <c r="U21" s="51" t="s">
        <v>15</v>
      </c>
      <c r="V21" s="51" t="s">
        <v>15</v>
      </c>
      <c r="W21" s="51" t="s">
        <v>389</v>
      </c>
      <c r="X21" s="51" t="s">
        <v>24</v>
      </c>
      <c r="Y21" s="51" t="s">
        <v>15</v>
      </c>
      <c r="Z21" s="51" t="s">
        <v>15</v>
      </c>
      <c r="AA21" s="51" t="s">
        <v>389</v>
      </c>
      <c r="AB21" s="51" t="s">
        <v>15</v>
      </c>
      <c r="AC21" s="51" t="s">
        <v>15</v>
      </c>
      <c r="AD21" s="51" t="s">
        <v>15</v>
      </c>
      <c r="AE21" s="51" t="s">
        <v>15</v>
      </c>
      <c r="AF21" s="51" t="s">
        <v>15</v>
      </c>
      <c r="AG21" s="51" t="s">
        <v>389</v>
      </c>
      <c r="AH21" s="51" t="s">
        <v>15</v>
      </c>
      <c r="AI21" s="49" t="s">
        <v>15</v>
      </c>
      <c r="AK21" s="32">
        <f t="shared" si="1"/>
        <v>20</v>
      </c>
      <c r="AL21" s="32">
        <f t="shared" si="2"/>
        <v>3</v>
      </c>
      <c r="AM21" s="32">
        <f t="shared" si="3"/>
        <v>1</v>
      </c>
      <c r="AN21" s="32">
        <f t="shared" si="4"/>
        <v>24</v>
      </c>
      <c r="AO21" s="57">
        <f t="shared" si="5"/>
        <v>0.83333333333333337</v>
      </c>
      <c r="AP21" s="56">
        <f t="shared" si="6"/>
        <v>0.125</v>
      </c>
      <c r="AQ21" s="56">
        <f t="shared" si="7"/>
        <v>4.1666666666666664E-2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">
        <v>389</v>
      </c>
      <c r="H22" s="51" t="s">
        <v>59</v>
      </c>
      <c r="I22" s="51" t="s">
        <v>389</v>
      </c>
      <c r="J22" s="51" t="s">
        <v>389</v>
      </c>
      <c r="K22" s="51" t="s">
        <v>389</v>
      </c>
      <c r="L22" s="51" t="s">
        <v>389</v>
      </c>
      <c r="M22" s="51" t="s">
        <v>389</v>
      </c>
      <c r="N22" s="51" t="s">
        <v>389</v>
      </c>
      <c r="O22" s="51" t="s">
        <v>389</v>
      </c>
      <c r="P22" s="51" t="s">
        <v>389</v>
      </c>
      <c r="Q22" s="51" t="s">
        <v>389</v>
      </c>
      <c r="R22" s="51" t="s">
        <v>24</v>
      </c>
      <c r="S22" s="51" t="s">
        <v>24</v>
      </c>
      <c r="T22" s="51" t="s">
        <v>24</v>
      </c>
      <c r="U22" s="51" t="s">
        <v>15</v>
      </c>
      <c r="V22" s="51" t="s">
        <v>389</v>
      </c>
      <c r="W22" s="51" t="s">
        <v>389</v>
      </c>
      <c r="X22" s="51" t="s">
        <v>389</v>
      </c>
      <c r="Y22" s="51" t="s">
        <v>389</v>
      </c>
      <c r="Z22" s="51" t="s">
        <v>389</v>
      </c>
      <c r="AA22" s="51" t="s">
        <v>389</v>
      </c>
      <c r="AB22" s="51" t="s">
        <v>389</v>
      </c>
      <c r="AC22" s="51" t="s">
        <v>389</v>
      </c>
      <c r="AD22" s="51" t="s">
        <v>24</v>
      </c>
      <c r="AE22" s="51" t="s">
        <v>389</v>
      </c>
      <c r="AF22" s="51" t="s">
        <v>15</v>
      </c>
      <c r="AG22" s="51" t="s">
        <v>15</v>
      </c>
      <c r="AH22" s="51" t="s">
        <v>389</v>
      </c>
      <c r="AI22" s="49" t="s">
        <v>24</v>
      </c>
      <c r="AK22" s="32">
        <f t="shared" si="1"/>
        <v>3</v>
      </c>
      <c r="AL22" s="32">
        <f t="shared" si="2"/>
        <v>4</v>
      </c>
      <c r="AM22" s="32">
        <f t="shared" si="3"/>
        <v>1</v>
      </c>
      <c r="AN22" s="32">
        <f t="shared" si="4"/>
        <v>8</v>
      </c>
      <c r="AO22" s="56">
        <f t="shared" si="5"/>
        <v>0.375</v>
      </c>
      <c r="AP22" s="57">
        <f t="shared" si="6"/>
        <v>0.5</v>
      </c>
      <c r="AQ22" s="56">
        <f t="shared" si="7"/>
        <v>0.125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">
        <v>389</v>
      </c>
      <c r="H23" s="51" t="s">
        <v>15</v>
      </c>
      <c r="I23" s="51" t="s">
        <v>389</v>
      </c>
      <c r="J23" s="51" t="s">
        <v>389</v>
      </c>
      <c r="K23" s="51" t="s">
        <v>389</v>
      </c>
      <c r="L23" s="51" t="s">
        <v>389</v>
      </c>
      <c r="M23" s="51" t="s">
        <v>389</v>
      </c>
      <c r="N23" s="51" t="s">
        <v>389</v>
      </c>
      <c r="O23" s="51" t="s">
        <v>389</v>
      </c>
      <c r="P23" s="51" t="s">
        <v>389</v>
      </c>
      <c r="Q23" s="51" t="s">
        <v>389</v>
      </c>
      <c r="R23" s="51" t="s">
        <v>389</v>
      </c>
      <c r="S23" s="51" t="s">
        <v>389</v>
      </c>
      <c r="T23" s="51" t="s">
        <v>24</v>
      </c>
      <c r="U23" s="51" t="s">
        <v>389</v>
      </c>
      <c r="V23" s="51" t="s">
        <v>389</v>
      </c>
      <c r="W23" s="51" t="s">
        <v>389</v>
      </c>
      <c r="X23" s="51" t="s">
        <v>389</v>
      </c>
      <c r="Y23" s="51" t="s">
        <v>389</v>
      </c>
      <c r="Z23" s="51" t="s">
        <v>389</v>
      </c>
      <c r="AA23" s="51" t="s">
        <v>389</v>
      </c>
      <c r="AB23" s="51" t="s">
        <v>389</v>
      </c>
      <c r="AC23" s="51" t="s">
        <v>24</v>
      </c>
      <c r="AD23" s="51" t="s">
        <v>389</v>
      </c>
      <c r="AE23" s="51" t="s">
        <v>389</v>
      </c>
      <c r="AF23" s="51" t="s">
        <v>389</v>
      </c>
      <c r="AG23" s="51" t="s">
        <v>15</v>
      </c>
      <c r="AH23" s="51" t="s">
        <v>24</v>
      </c>
      <c r="AI23" s="49" t="s">
        <v>24</v>
      </c>
      <c r="AK23" s="32">
        <f t="shared" si="1"/>
        <v>2</v>
      </c>
      <c r="AL23" s="32">
        <f t="shared" si="2"/>
        <v>3</v>
      </c>
      <c r="AM23" s="32">
        <f t="shared" si="3"/>
        <v>0</v>
      </c>
      <c r="AN23" s="32">
        <f t="shared" si="4"/>
        <v>5</v>
      </c>
      <c r="AO23" s="56">
        <f t="shared" si="5"/>
        <v>0.4</v>
      </c>
      <c r="AP23" s="57">
        <f t="shared" si="6"/>
        <v>0.6</v>
      </c>
      <c r="AQ23" s="56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">
        <v>389</v>
      </c>
      <c r="H24" s="51" t="s">
        <v>389</v>
      </c>
      <c r="I24" s="51" t="s">
        <v>389</v>
      </c>
      <c r="J24" s="51" t="s">
        <v>389</v>
      </c>
      <c r="K24" s="51" t="s">
        <v>389</v>
      </c>
      <c r="L24" s="51" t="s">
        <v>389</v>
      </c>
      <c r="M24" s="51" t="s">
        <v>389</v>
      </c>
      <c r="N24" s="51" t="s">
        <v>389</v>
      </c>
      <c r="O24" s="51" t="s">
        <v>389</v>
      </c>
      <c r="P24" s="51" t="s">
        <v>389</v>
      </c>
      <c r="Q24" s="51" t="s">
        <v>389</v>
      </c>
      <c r="R24" s="51" t="s">
        <v>389</v>
      </c>
      <c r="S24" s="51" t="s">
        <v>389</v>
      </c>
      <c r="T24" s="51" t="s">
        <v>24</v>
      </c>
      <c r="U24" s="51" t="s">
        <v>389</v>
      </c>
      <c r="V24" s="51" t="s">
        <v>389</v>
      </c>
      <c r="W24" s="51" t="s">
        <v>389</v>
      </c>
      <c r="X24" s="51" t="s">
        <v>389</v>
      </c>
      <c r="Y24" s="51" t="s">
        <v>389</v>
      </c>
      <c r="Z24" s="51" t="s">
        <v>24</v>
      </c>
      <c r="AA24" s="51" t="s">
        <v>389</v>
      </c>
      <c r="AB24" s="51" t="s">
        <v>389</v>
      </c>
      <c r="AC24" s="51" t="s">
        <v>389</v>
      </c>
      <c r="AD24" s="51" t="s">
        <v>389</v>
      </c>
      <c r="AE24" s="51" t="s">
        <v>389</v>
      </c>
      <c r="AF24" s="51" t="s">
        <v>389</v>
      </c>
      <c r="AG24" s="51" t="s">
        <v>15</v>
      </c>
      <c r="AH24" s="51" t="s">
        <v>389</v>
      </c>
      <c r="AI24" s="49" t="s">
        <v>24</v>
      </c>
      <c r="AK24" s="32">
        <f t="shared" si="1"/>
        <v>1</v>
      </c>
      <c r="AL24" s="32">
        <f t="shared" si="2"/>
        <v>2</v>
      </c>
      <c r="AM24" s="32">
        <f t="shared" si="3"/>
        <v>0</v>
      </c>
      <c r="AN24" s="32">
        <f t="shared" si="4"/>
        <v>3</v>
      </c>
      <c r="AO24" s="57">
        <f t="shared" si="5"/>
        <v>0.33333333333333331</v>
      </c>
      <c r="AP24" s="56">
        <f t="shared" si="6"/>
        <v>0.66666666666666663</v>
      </c>
      <c r="AQ24" s="56">
        <f t="shared" si="7"/>
        <v>0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">
        <v>389</v>
      </c>
      <c r="H25" s="51" t="s">
        <v>389</v>
      </c>
      <c r="I25" s="51" t="s">
        <v>389</v>
      </c>
      <c r="J25" s="51" t="s">
        <v>389</v>
      </c>
      <c r="K25" s="51" t="s">
        <v>24</v>
      </c>
      <c r="L25" s="51" t="s">
        <v>389</v>
      </c>
      <c r="M25" s="51" t="s">
        <v>24</v>
      </c>
      <c r="N25" s="51" t="s">
        <v>389</v>
      </c>
      <c r="O25" s="51" t="s">
        <v>389</v>
      </c>
      <c r="P25" s="51" t="s">
        <v>389</v>
      </c>
      <c r="Q25" s="51" t="s">
        <v>389</v>
      </c>
      <c r="R25" s="51" t="s">
        <v>389</v>
      </c>
      <c r="S25" s="51" t="s">
        <v>389</v>
      </c>
      <c r="T25" s="51" t="s">
        <v>389</v>
      </c>
      <c r="U25" s="51" t="s">
        <v>15</v>
      </c>
      <c r="V25" s="51" t="s">
        <v>389</v>
      </c>
      <c r="W25" s="51" t="s">
        <v>389</v>
      </c>
      <c r="X25" s="51" t="s">
        <v>389</v>
      </c>
      <c r="Y25" s="51" t="s">
        <v>389</v>
      </c>
      <c r="Z25" s="51" t="s">
        <v>389</v>
      </c>
      <c r="AA25" s="51" t="s">
        <v>389</v>
      </c>
      <c r="AB25" s="51" t="s">
        <v>389</v>
      </c>
      <c r="AC25" s="51" t="s">
        <v>15</v>
      </c>
      <c r="AD25" s="51" t="s">
        <v>389</v>
      </c>
      <c r="AE25" s="51" t="s">
        <v>389</v>
      </c>
      <c r="AF25" s="51" t="s">
        <v>389</v>
      </c>
      <c r="AG25" s="51" t="s">
        <v>389</v>
      </c>
      <c r="AH25" s="51" t="s">
        <v>389</v>
      </c>
      <c r="AI25" s="49" t="s">
        <v>15</v>
      </c>
      <c r="AK25" s="32">
        <f t="shared" si="1"/>
        <v>2</v>
      </c>
      <c r="AL25" s="32">
        <f t="shared" si="2"/>
        <v>2</v>
      </c>
      <c r="AM25" s="32">
        <f t="shared" si="3"/>
        <v>0</v>
      </c>
      <c r="AN25" s="32">
        <f t="shared" si="4"/>
        <v>4</v>
      </c>
      <c r="AO25" s="57">
        <f t="shared" si="5"/>
        <v>0.5</v>
      </c>
      <c r="AP25" s="59">
        <f t="shared" si="6"/>
        <v>0.5</v>
      </c>
      <c r="AQ25" s="56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">
        <v>389</v>
      </c>
      <c r="H26" s="51" t="s">
        <v>389</v>
      </c>
      <c r="I26" s="51" t="s">
        <v>389</v>
      </c>
      <c r="J26" s="51" t="s">
        <v>389</v>
      </c>
      <c r="K26" s="51" t="s">
        <v>389</v>
      </c>
      <c r="L26" s="51" t="s">
        <v>389</v>
      </c>
      <c r="M26" s="51" t="s">
        <v>389</v>
      </c>
      <c r="N26" s="51" t="s">
        <v>389</v>
      </c>
      <c r="O26" s="51" t="s">
        <v>389</v>
      </c>
      <c r="P26" s="51" t="s">
        <v>389</v>
      </c>
      <c r="Q26" s="51" t="s">
        <v>389</v>
      </c>
      <c r="R26" s="51" t="s">
        <v>389</v>
      </c>
      <c r="S26" s="51" t="s">
        <v>389</v>
      </c>
      <c r="T26" s="51" t="s">
        <v>389</v>
      </c>
      <c r="U26" s="51" t="s">
        <v>389</v>
      </c>
      <c r="V26" s="51" t="s">
        <v>389</v>
      </c>
      <c r="W26" s="51" t="s">
        <v>389</v>
      </c>
      <c r="X26" s="51" t="s">
        <v>389</v>
      </c>
      <c r="Y26" s="51" t="s">
        <v>389</v>
      </c>
      <c r="Z26" s="51" t="s">
        <v>389</v>
      </c>
      <c r="AA26" s="51" t="s">
        <v>389</v>
      </c>
      <c r="AB26" s="51" t="s">
        <v>389</v>
      </c>
      <c r="AC26" s="51" t="s">
        <v>389</v>
      </c>
      <c r="AD26" s="51" t="s">
        <v>389</v>
      </c>
      <c r="AE26" s="51" t="s">
        <v>389</v>
      </c>
      <c r="AF26" s="51" t="s">
        <v>389</v>
      </c>
      <c r="AG26" s="51" t="s">
        <v>389</v>
      </c>
      <c r="AH26" s="51" t="s">
        <v>389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6">
        <f t="shared" si="5"/>
        <v>0</v>
      </c>
      <c r="AP26" s="56">
        <f t="shared" si="6"/>
        <v>0</v>
      </c>
      <c r="AQ26" s="56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">
        <v>389</v>
      </c>
      <c r="H27" s="51" t="s">
        <v>389</v>
      </c>
      <c r="I27" s="51" t="s">
        <v>389</v>
      </c>
      <c r="J27" s="51" t="s">
        <v>389</v>
      </c>
      <c r="K27" s="51" t="s">
        <v>389</v>
      </c>
      <c r="L27" s="51" t="s">
        <v>389</v>
      </c>
      <c r="M27" s="51" t="s">
        <v>389</v>
      </c>
      <c r="N27" s="51" t="s">
        <v>389</v>
      </c>
      <c r="O27" s="51" t="s">
        <v>389</v>
      </c>
      <c r="P27" s="51" t="s">
        <v>389</v>
      </c>
      <c r="Q27" s="51" t="s">
        <v>389</v>
      </c>
      <c r="R27" s="51" t="s">
        <v>389</v>
      </c>
      <c r="S27" s="51" t="s">
        <v>389</v>
      </c>
      <c r="T27" s="51" t="s">
        <v>389</v>
      </c>
      <c r="U27" s="51" t="s">
        <v>389</v>
      </c>
      <c r="V27" s="51" t="s">
        <v>59</v>
      </c>
      <c r="W27" s="51" t="s">
        <v>59</v>
      </c>
      <c r="X27" s="51" t="s">
        <v>389</v>
      </c>
      <c r="Y27" s="51" t="s">
        <v>15</v>
      </c>
      <c r="Z27" s="51" t="s">
        <v>389</v>
      </c>
      <c r="AA27" s="51" t="s">
        <v>15</v>
      </c>
      <c r="AB27" s="51" t="s">
        <v>59</v>
      </c>
      <c r="AC27" s="51" t="s">
        <v>389</v>
      </c>
      <c r="AD27" s="51" t="s">
        <v>59</v>
      </c>
      <c r="AE27" s="51" t="s">
        <v>389</v>
      </c>
      <c r="AF27" s="51" t="s">
        <v>389</v>
      </c>
      <c r="AG27" s="51" t="s">
        <v>389</v>
      </c>
      <c r="AH27" s="51" t="s">
        <v>389</v>
      </c>
      <c r="AI27" s="49" t="s">
        <v>59</v>
      </c>
      <c r="AK27" s="32">
        <f t="shared" si="1"/>
        <v>2</v>
      </c>
      <c r="AL27" s="32">
        <f t="shared" si="2"/>
        <v>0</v>
      </c>
      <c r="AM27" s="32">
        <f t="shared" si="3"/>
        <v>4</v>
      </c>
      <c r="AN27" s="32">
        <f t="shared" si="4"/>
        <v>6</v>
      </c>
      <c r="AO27" s="56">
        <f t="shared" si="5"/>
        <v>0.33333333333333331</v>
      </c>
      <c r="AP27" s="56">
        <f t="shared" si="6"/>
        <v>0</v>
      </c>
      <c r="AQ27" s="57">
        <f t="shared" si="7"/>
        <v>0.66666666666666663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">
        <v>15</v>
      </c>
      <c r="H28" s="51" t="s">
        <v>59</v>
      </c>
      <c r="I28" s="51" t="s">
        <v>389</v>
      </c>
      <c r="J28" s="51" t="s">
        <v>389</v>
      </c>
      <c r="K28" s="51" t="s">
        <v>15</v>
      </c>
      <c r="L28" s="51" t="s">
        <v>389</v>
      </c>
      <c r="M28" s="51" t="s">
        <v>389</v>
      </c>
      <c r="N28" s="51" t="s">
        <v>59</v>
      </c>
      <c r="O28" s="51" t="s">
        <v>389</v>
      </c>
      <c r="P28" s="51" t="s">
        <v>389</v>
      </c>
      <c r="Q28" s="51" t="s">
        <v>389</v>
      </c>
      <c r="R28" s="51" t="s">
        <v>389</v>
      </c>
      <c r="S28" s="51" t="s">
        <v>389</v>
      </c>
      <c r="T28" s="51" t="s">
        <v>389</v>
      </c>
      <c r="U28" s="51" t="s">
        <v>389</v>
      </c>
      <c r="V28" s="51" t="s">
        <v>389</v>
      </c>
      <c r="W28" s="51" t="s">
        <v>389</v>
      </c>
      <c r="X28" s="51" t="s">
        <v>389</v>
      </c>
      <c r="Y28" s="51" t="s">
        <v>389</v>
      </c>
      <c r="Z28" s="51" t="s">
        <v>389</v>
      </c>
      <c r="AA28" s="51" t="s">
        <v>389</v>
      </c>
      <c r="AB28" s="51" t="s">
        <v>389</v>
      </c>
      <c r="AC28" s="51" t="s">
        <v>389</v>
      </c>
      <c r="AD28" s="51" t="s">
        <v>389</v>
      </c>
      <c r="AE28" s="51" t="s">
        <v>389</v>
      </c>
      <c r="AF28" s="51" t="s">
        <v>389</v>
      </c>
      <c r="AG28" s="51" t="s">
        <v>389</v>
      </c>
      <c r="AH28" s="51" t="s">
        <v>389</v>
      </c>
      <c r="AI28" s="49" t="s">
        <v>15</v>
      </c>
      <c r="AK28" s="32">
        <f t="shared" si="1"/>
        <v>2</v>
      </c>
      <c r="AL28" s="32">
        <f t="shared" si="2"/>
        <v>0</v>
      </c>
      <c r="AM28" s="32">
        <f t="shared" si="3"/>
        <v>2</v>
      </c>
      <c r="AN28" s="32">
        <f t="shared" si="4"/>
        <v>4</v>
      </c>
      <c r="AO28" s="59">
        <f t="shared" si="5"/>
        <v>0.5</v>
      </c>
      <c r="AP28" s="56">
        <f t="shared" si="6"/>
        <v>0</v>
      </c>
      <c r="AQ28" s="57">
        <f t="shared" si="7"/>
        <v>0.5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">
        <v>389</v>
      </c>
      <c r="H29" s="51" t="s">
        <v>15</v>
      </c>
      <c r="I29" s="51" t="s">
        <v>389</v>
      </c>
      <c r="J29" s="51" t="s">
        <v>389</v>
      </c>
      <c r="K29" s="51" t="s">
        <v>389</v>
      </c>
      <c r="L29" s="51" t="s">
        <v>59</v>
      </c>
      <c r="M29" s="51" t="s">
        <v>389</v>
      </c>
      <c r="N29" s="51" t="s">
        <v>389</v>
      </c>
      <c r="O29" s="51" t="s">
        <v>15</v>
      </c>
      <c r="P29" s="51" t="s">
        <v>15</v>
      </c>
      <c r="Q29" s="51" t="s">
        <v>15</v>
      </c>
      <c r="R29" s="51" t="s">
        <v>59</v>
      </c>
      <c r="S29" s="51" t="s">
        <v>389</v>
      </c>
      <c r="T29" s="51" t="s">
        <v>59</v>
      </c>
      <c r="U29" s="51" t="s">
        <v>15</v>
      </c>
      <c r="V29" s="51" t="s">
        <v>59</v>
      </c>
      <c r="W29" s="51" t="s">
        <v>389</v>
      </c>
      <c r="X29" s="51" t="s">
        <v>59</v>
      </c>
      <c r="Y29" s="51" t="s">
        <v>389</v>
      </c>
      <c r="Z29" s="51" t="s">
        <v>59</v>
      </c>
      <c r="AA29" s="51" t="s">
        <v>389</v>
      </c>
      <c r="AB29" s="51" t="s">
        <v>389</v>
      </c>
      <c r="AC29" s="51" t="s">
        <v>15</v>
      </c>
      <c r="AD29" s="51" t="s">
        <v>389</v>
      </c>
      <c r="AE29" s="51" t="s">
        <v>389</v>
      </c>
      <c r="AF29" s="51" t="s">
        <v>15</v>
      </c>
      <c r="AG29" s="51" t="s">
        <v>389</v>
      </c>
      <c r="AH29" s="51" t="s">
        <v>15</v>
      </c>
      <c r="AI29" s="49" t="s">
        <v>15</v>
      </c>
      <c r="AK29" s="32">
        <f t="shared" si="1"/>
        <v>8</v>
      </c>
      <c r="AL29" s="32">
        <f t="shared" si="2"/>
        <v>0</v>
      </c>
      <c r="AM29" s="32">
        <f t="shared" si="3"/>
        <v>6</v>
      </c>
      <c r="AN29" s="32">
        <f t="shared" si="4"/>
        <v>14</v>
      </c>
      <c r="AO29" s="57">
        <f t="shared" si="5"/>
        <v>0.5714285714285714</v>
      </c>
      <c r="AP29" s="56">
        <f t="shared" si="6"/>
        <v>0</v>
      </c>
      <c r="AQ29" s="56">
        <f t="shared" si="7"/>
        <v>0.42857142857142855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">
        <v>389</v>
      </c>
      <c r="H30" s="51" t="s">
        <v>59</v>
      </c>
      <c r="I30" s="51" t="s">
        <v>389</v>
      </c>
      <c r="J30" s="51" t="s">
        <v>389</v>
      </c>
      <c r="K30" s="51" t="s">
        <v>15</v>
      </c>
      <c r="L30" s="51" t="s">
        <v>389</v>
      </c>
      <c r="M30" s="51" t="s">
        <v>389</v>
      </c>
      <c r="N30" s="51" t="s">
        <v>389</v>
      </c>
      <c r="O30" s="51" t="s">
        <v>15</v>
      </c>
      <c r="P30" s="51" t="s">
        <v>389</v>
      </c>
      <c r="Q30" s="51" t="s">
        <v>15</v>
      </c>
      <c r="R30" s="51" t="s">
        <v>389</v>
      </c>
      <c r="S30" s="51" t="s">
        <v>389</v>
      </c>
      <c r="T30" s="51" t="s">
        <v>389</v>
      </c>
      <c r="U30" s="51" t="s">
        <v>59</v>
      </c>
      <c r="V30" s="51" t="s">
        <v>389</v>
      </c>
      <c r="W30" s="51" t="s">
        <v>389</v>
      </c>
      <c r="X30" s="51" t="s">
        <v>15</v>
      </c>
      <c r="Y30" s="51" t="s">
        <v>389</v>
      </c>
      <c r="Z30" s="51" t="s">
        <v>389</v>
      </c>
      <c r="AA30" s="51" t="s">
        <v>389</v>
      </c>
      <c r="AB30" s="51" t="s">
        <v>389</v>
      </c>
      <c r="AC30" s="51" t="s">
        <v>15</v>
      </c>
      <c r="AD30" s="51" t="s">
        <v>389</v>
      </c>
      <c r="AE30" s="51" t="s">
        <v>389</v>
      </c>
      <c r="AF30" s="51" t="s">
        <v>389</v>
      </c>
      <c r="AG30" s="51" t="s">
        <v>389</v>
      </c>
      <c r="AH30" s="51" t="s">
        <v>15</v>
      </c>
      <c r="AI30" s="49" t="s">
        <v>15</v>
      </c>
      <c r="AK30" s="32">
        <f t="shared" si="1"/>
        <v>6</v>
      </c>
      <c r="AL30" s="32">
        <f t="shared" si="2"/>
        <v>0</v>
      </c>
      <c r="AM30" s="32">
        <f t="shared" si="3"/>
        <v>2</v>
      </c>
      <c r="AN30" s="32">
        <f t="shared" si="4"/>
        <v>8</v>
      </c>
      <c r="AO30" s="57">
        <f t="shared" si="5"/>
        <v>0.75</v>
      </c>
      <c r="AP30" s="56">
        <f t="shared" si="6"/>
        <v>0</v>
      </c>
      <c r="AQ30" s="56">
        <f t="shared" si="7"/>
        <v>0.25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">
        <v>389</v>
      </c>
      <c r="H31" s="51" t="s">
        <v>389</v>
      </c>
      <c r="I31" s="51" t="s">
        <v>15</v>
      </c>
      <c r="J31" s="51" t="s">
        <v>59</v>
      </c>
      <c r="K31" s="51" t="s">
        <v>389</v>
      </c>
      <c r="L31" s="51" t="s">
        <v>389</v>
      </c>
      <c r="M31" s="51" t="s">
        <v>59</v>
      </c>
      <c r="N31" s="51" t="s">
        <v>59</v>
      </c>
      <c r="O31" s="51" t="s">
        <v>15</v>
      </c>
      <c r="P31" s="51" t="s">
        <v>59</v>
      </c>
      <c r="Q31" s="51" t="s">
        <v>59</v>
      </c>
      <c r="R31" s="51" t="s">
        <v>59</v>
      </c>
      <c r="S31" s="51" t="s">
        <v>59</v>
      </c>
      <c r="T31" s="51" t="s">
        <v>24</v>
      </c>
      <c r="U31" s="51" t="s">
        <v>15</v>
      </c>
      <c r="V31" s="51" t="s">
        <v>389</v>
      </c>
      <c r="W31" s="51" t="s">
        <v>59</v>
      </c>
      <c r="X31" s="51" t="s">
        <v>389</v>
      </c>
      <c r="Y31" s="51" t="s">
        <v>59</v>
      </c>
      <c r="Z31" s="51" t="s">
        <v>389</v>
      </c>
      <c r="AA31" s="51" t="s">
        <v>59</v>
      </c>
      <c r="AB31" s="51" t="s">
        <v>389</v>
      </c>
      <c r="AC31" s="51" t="s">
        <v>389</v>
      </c>
      <c r="AD31" s="51" t="s">
        <v>389</v>
      </c>
      <c r="AE31" s="51" t="s">
        <v>59</v>
      </c>
      <c r="AF31" s="51" t="s">
        <v>389</v>
      </c>
      <c r="AG31" s="51" t="s">
        <v>15</v>
      </c>
      <c r="AH31" s="51" t="s">
        <v>389</v>
      </c>
      <c r="AI31" s="49" t="s">
        <v>59</v>
      </c>
      <c r="AK31" s="32">
        <f t="shared" si="1"/>
        <v>4</v>
      </c>
      <c r="AL31" s="32">
        <f t="shared" si="2"/>
        <v>1</v>
      </c>
      <c r="AM31" s="32">
        <f t="shared" si="3"/>
        <v>11</v>
      </c>
      <c r="AN31" s="32">
        <f t="shared" si="4"/>
        <v>16</v>
      </c>
      <c r="AO31" s="56">
        <f t="shared" si="5"/>
        <v>0.25</v>
      </c>
      <c r="AP31" s="56">
        <f t="shared" si="6"/>
        <v>6.25E-2</v>
      </c>
      <c r="AQ31" s="57">
        <f t="shared" si="7"/>
        <v>0.6875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">
        <v>389</v>
      </c>
      <c r="H32" s="51" t="s">
        <v>59</v>
      </c>
      <c r="I32" s="51" t="s">
        <v>389</v>
      </c>
      <c r="J32" s="51" t="s">
        <v>389</v>
      </c>
      <c r="K32" s="51" t="s">
        <v>15</v>
      </c>
      <c r="L32" s="51" t="s">
        <v>389</v>
      </c>
      <c r="M32" s="51" t="s">
        <v>389</v>
      </c>
      <c r="N32" s="51" t="s">
        <v>389</v>
      </c>
      <c r="O32" s="51" t="s">
        <v>15</v>
      </c>
      <c r="P32" s="51" t="s">
        <v>389</v>
      </c>
      <c r="Q32" s="51" t="s">
        <v>15</v>
      </c>
      <c r="R32" s="51" t="s">
        <v>59</v>
      </c>
      <c r="S32" s="51" t="s">
        <v>15</v>
      </c>
      <c r="T32" s="51" t="s">
        <v>24</v>
      </c>
      <c r="U32" s="51" t="s">
        <v>15</v>
      </c>
      <c r="V32" s="51" t="s">
        <v>389</v>
      </c>
      <c r="W32" s="51" t="s">
        <v>389</v>
      </c>
      <c r="X32" s="51" t="s">
        <v>15</v>
      </c>
      <c r="Y32" s="51" t="s">
        <v>15</v>
      </c>
      <c r="Z32" s="51" t="s">
        <v>15</v>
      </c>
      <c r="AA32" s="51" t="s">
        <v>389</v>
      </c>
      <c r="AB32" s="51" t="s">
        <v>389</v>
      </c>
      <c r="AC32" s="51" t="s">
        <v>15</v>
      </c>
      <c r="AD32" s="51" t="s">
        <v>389</v>
      </c>
      <c r="AE32" s="51" t="s">
        <v>15</v>
      </c>
      <c r="AF32" s="51" t="s">
        <v>389</v>
      </c>
      <c r="AG32" s="51" t="s">
        <v>389</v>
      </c>
      <c r="AH32" s="51" t="s">
        <v>15</v>
      </c>
      <c r="AI32" s="49" t="s">
        <v>15</v>
      </c>
      <c r="AK32" s="32">
        <f t="shared" si="1"/>
        <v>11</v>
      </c>
      <c r="AL32" s="32">
        <f t="shared" si="2"/>
        <v>1</v>
      </c>
      <c r="AM32" s="32">
        <f t="shared" si="3"/>
        <v>2</v>
      </c>
      <c r="AN32" s="32">
        <f t="shared" si="4"/>
        <v>14</v>
      </c>
      <c r="AO32" s="57">
        <f t="shared" si="5"/>
        <v>0.7857142857142857</v>
      </c>
      <c r="AP32" s="56">
        <f t="shared" si="6"/>
        <v>7.1428571428571425E-2</v>
      </c>
      <c r="AQ32" s="56">
        <f t="shared" si="7"/>
        <v>0.14285714285714285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">
        <v>59</v>
      </c>
      <c r="H33" s="51" t="s">
        <v>59</v>
      </c>
      <c r="I33" s="51" t="s">
        <v>389</v>
      </c>
      <c r="J33" s="51" t="s">
        <v>389</v>
      </c>
      <c r="K33" s="51" t="s">
        <v>59</v>
      </c>
      <c r="L33" s="51" t="s">
        <v>389</v>
      </c>
      <c r="M33" s="51" t="s">
        <v>389</v>
      </c>
      <c r="N33" s="51" t="s">
        <v>389</v>
      </c>
      <c r="O33" s="51" t="s">
        <v>389</v>
      </c>
      <c r="P33" s="51" t="s">
        <v>389</v>
      </c>
      <c r="Q33" s="51" t="s">
        <v>24</v>
      </c>
      <c r="R33" s="51" t="s">
        <v>24</v>
      </c>
      <c r="S33" s="51" t="s">
        <v>389</v>
      </c>
      <c r="T33" s="51" t="s">
        <v>24</v>
      </c>
      <c r="U33" s="51" t="s">
        <v>24</v>
      </c>
      <c r="V33" s="51" t="s">
        <v>389</v>
      </c>
      <c r="W33" s="51" t="s">
        <v>389</v>
      </c>
      <c r="X33" s="51" t="s">
        <v>24</v>
      </c>
      <c r="Y33" s="51" t="s">
        <v>24</v>
      </c>
      <c r="Z33" s="51" t="s">
        <v>24</v>
      </c>
      <c r="AA33" s="51" t="s">
        <v>389</v>
      </c>
      <c r="AB33" s="51" t="s">
        <v>389</v>
      </c>
      <c r="AC33" s="51" t="s">
        <v>15</v>
      </c>
      <c r="AD33" s="51" t="s">
        <v>389</v>
      </c>
      <c r="AE33" s="51" t="s">
        <v>389</v>
      </c>
      <c r="AF33" s="51" t="s">
        <v>389</v>
      </c>
      <c r="AG33" s="51" t="s">
        <v>389</v>
      </c>
      <c r="AH33" s="51" t="s">
        <v>24</v>
      </c>
      <c r="AI33" s="49" t="s">
        <v>24</v>
      </c>
      <c r="AK33" s="32">
        <f t="shared" si="1"/>
        <v>1</v>
      </c>
      <c r="AL33" s="32">
        <f t="shared" si="2"/>
        <v>8</v>
      </c>
      <c r="AM33" s="32">
        <f t="shared" si="3"/>
        <v>3</v>
      </c>
      <c r="AN33" s="32">
        <f t="shared" si="4"/>
        <v>12</v>
      </c>
      <c r="AO33" s="56">
        <f t="shared" si="5"/>
        <v>8.3333333333333329E-2</v>
      </c>
      <c r="AP33" s="57">
        <f t="shared" si="6"/>
        <v>0.66666666666666663</v>
      </c>
      <c r="AQ33" s="59">
        <f t="shared" si="7"/>
        <v>0.25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">
        <v>389</v>
      </c>
      <c r="H34" s="51" t="s">
        <v>389</v>
      </c>
      <c r="I34" s="51" t="s">
        <v>389</v>
      </c>
      <c r="J34" s="51" t="s">
        <v>389</v>
      </c>
      <c r="K34" s="51" t="s">
        <v>389</v>
      </c>
      <c r="L34" s="51" t="s">
        <v>389</v>
      </c>
      <c r="M34" s="51" t="s">
        <v>59</v>
      </c>
      <c r="N34" s="51" t="s">
        <v>389</v>
      </c>
      <c r="O34" s="51" t="s">
        <v>15</v>
      </c>
      <c r="P34" s="51" t="s">
        <v>389</v>
      </c>
      <c r="Q34" s="51" t="s">
        <v>24</v>
      </c>
      <c r="R34" s="51" t="s">
        <v>24</v>
      </c>
      <c r="S34" s="51" t="s">
        <v>389</v>
      </c>
      <c r="T34" s="51" t="s">
        <v>389</v>
      </c>
      <c r="U34" s="51" t="s">
        <v>389</v>
      </c>
      <c r="V34" s="51" t="s">
        <v>389</v>
      </c>
      <c r="W34" s="51" t="s">
        <v>389</v>
      </c>
      <c r="X34" s="51" t="s">
        <v>389</v>
      </c>
      <c r="Y34" s="51" t="s">
        <v>389</v>
      </c>
      <c r="Z34" s="51" t="s">
        <v>389</v>
      </c>
      <c r="AA34" s="51" t="s">
        <v>389</v>
      </c>
      <c r="AB34" s="51" t="s">
        <v>389</v>
      </c>
      <c r="AC34" s="51" t="s">
        <v>59</v>
      </c>
      <c r="AD34" s="51" t="s">
        <v>389</v>
      </c>
      <c r="AE34" s="51" t="s">
        <v>24</v>
      </c>
      <c r="AF34" s="51" t="s">
        <v>24</v>
      </c>
      <c r="AG34" s="51" t="s">
        <v>24</v>
      </c>
      <c r="AH34" s="51" t="s">
        <v>24</v>
      </c>
      <c r="AI34" s="49" t="s">
        <v>24</v>
      </c>
      <c r="AK34" s="32">
        <f t="shared" si="1"/>
        <v>1</v>
      </c>
      <c r="AL34" s="32">
        <f t="shared" si="2"/>
        <v>6</v>
      </c>
      <c r="AM34" s="32">
        <f t="shared" si="3"/>
        <v>2</v>
      </c>
      <c r="AN34" s="32">
        <f t="shared" si="4"/>
        <v>9</v>
      </c>
      <c r="AO34" s="56">
        <f t="shared" si="5"/>
        <v>0.1111111111111111</v>
      </c>
      <c r="AP34" s="57">
        <f t="shared" si="6"/>
        <v>0.66666666666666663</v>
      </c>
      <c r="AQ34" s="56">
        <f t="shared" si="7"/>
        <v>0.22222222222222221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">
        <v>389</v>
      </c>
      <c r="H35" s="51" t="s">
        <v>59</v>
      </c>
      <c r="I35" s="51" t="s">
        <v>389</v>
      </c>
      <c r="J35" s="51" t="s">
        <v>389</v>
      </c>
      <c r="K35" s="51" t="s">
        <v>15</v>
      </c>
      <c r="L35" s="51" t="s">
        <v>389</v>
      </c>
      <c r="M35" s="51" t="s">
        <v>389</v>
      </c>
      <c r="N35" s="51" t="s">
        <v>389</v>
      </c>
      <c r="O35" s="51" t="s">
        <v>15</v>
      </c>
      <c r="P35" s="51" t="s">
        <v>389</v>
      </c>
      <c r="Q35" s="51" t="s">
        <v>15</v>
      </c>
      <c r="R35" s="51" t="s">
        <v>389</v>
      </c>
      <c r="S35" s="51" t="s">
        <v>389</v>
      </c>
      <c r="T35" s="51" t="s">
        <v>389</v>
      </c>
      <c r="U35" s="51" t="s">
        <v>15</v>
      </c>
      <c r="V35" s="51" t="s">
        <v>389</v>
      </c>
      <c r="W35" s="51" t="s">
        <v>389</v>
      </c>
      <c r="X35" s="51" t="s">
        <v>389</v>
      </c>
      <c r="Y35" s="51" t="s">
        <v>389</v>
      </c>
      <c r="Z35" s="51" t="s">
        <v>389</v>
      </c>
      <c r="AA35" s="51" t="s">
        <v>389</v>
      </c>
      <c r="AB35" s="51" t="s">
        <v>389</v>
      </c>
      <c r="AC35" s="51" t="s">
        <v>389</v>
      </c>
      <c r="AD35" s="51" t="s">
        <v>389</v>
      </c>
      <c r="AE35" s="51" t="s">
        <v>389</v>
      </c>
      <c r="AF35" s="51" t="s">
        <v>389</v>
      </c>
      <c r="AG35" s="51" t="s">
        <v>389</v>
      </c>
      <c r="AH35" s="51" t="s">
        <v>389</v>
      </c>
      <c r="AI35" s="49" t="s">
        <v>15</v>
      </c>
      <c r="AK35" s="32">
        <f t="shared" si="1"/>
        <v>4</v>
      </c>
      <c r="AL35" s="32">
        <f t="shared" si="2"/>
        <v>0</v>
      </c>
      <c r="AM35" s="32">
        <f t="shared" si="3"/>
        <v>1</v>
      </c>
      <c r="AN35" s="32">
        <f t="shared" si="4"/>
        <v>5</v>
      </c>
      <c r="AO35" s="57">
        <f t="shared" si="5"/>
        <v>0.8</v>
      </c>
      <c r="AP35" s="56">
        <f t="shared" si="6"/>
        <v>0</v>
      </c>
      <c r="AQ35" s="56">
        <f t="shared" si="7"/>
        <v>0.2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">
        <v>389</v>
      </c>
      <c r="H36" s="51" t="s">
        <v>59</v>
      </c>
      <c r="I36" s="51" t="s">
        <v>389</v>
      </c>
      <c r="J36" s="51" t="s">
        <v>389</v>
      </c>
      <c r="K36" s="51" t="s">
        <v>59</v>
      </c>
      <c r="L36" s="51" t="s">
        <v>389</v>
      </c>
      <c r="M36" s="51" t="s">
        <v>59</v>
      </c>
      <c r="N36" s="51" t="s">
        <v>389</v>
      </c>
      <c r="O36" s="51" t="s">
        <v>389</v>
      </c>
      <c r="P36" s="51" t="s">
        <v>389</v>
      </c>
      <c r="Q36" s="51" t="s">
        <v>15</v>
      </c>
      <c r="R36" s="51" t="s">
        <v>59</v>
      </c>
      <c r="S36" s="51" t="s">
        <v>389</v>
      </c>
      <c r="T36" s="51" t="s">
        <v>389</v>
      </c>
      <c r="U36" s="51" t="s">
        <v>59</v>
      </c>
      <c r="V36" s="51" t="s">
        <v>389</v>
      </c>
      <c r="W36" s="51" t="s">
        <v>389</v>
      </c>
      <c r="X36" s="51" t="s">
        <v>15</v>
      </c>
      <c r="Y36" s="51" t="s">
        <v>389</v>
      </c>
      <c r="Z36" s="51" t="s">
        <v>389</v>
      </c>
      <c r="AA36" s="51" t="s">
        <v>389</v>
      </c>
      <c r="AB36" s="51" t="s">
        <v>389</v>
      </c>
      <c r="AC36" s="51" t="s">
        <v>59</v>
      </c>
      <c r="AD36" s="51" t="s">
        <v>389</v>
      </c>
      <c r="AE36" s="51" t="s">
        <v>389</v>
      </c>
      <c r="AF36" s="51" t="s">
        <v>389</v>
      </c>
      <c r="AG36" s="51" t="s">
        <v>389</v>
      </c>
      <c r="AH36" s="51" t="s">
        <v>389</v>
      </c>
      <c r="AI36" s="49" t="s">
        <v>59</v>
      </c>
      <c r="AK36" s="32">
        <f t="shared" si="1"/>
        <v>2</v>
      </c>
      <c r="AL36" s="32">
        <f t="shared" si="2"/>
        <v>0</v>
      </c>
      <c r="AM36" s="32">
        <f t="shared" si="3"/>
        <v>6</v>
      </c>
      <c r="AN36" s="32">
        <f t="shared" si="4"/>
        <v>8</v>
      </c>
      <c r="AO36" s="59">
        <f t="shared" si="5"/>
        <v>0.25</v>
      </c>
      <c r="AP36" s="56">
        <f t="shared" si="6"/>
        <v>0</v>
      </c>
      <c r="AQ36" s="57">
        <f t="shared" si="7"/>
        <v>0.75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">
        <v>389</v>
      </c>
      <c r="H37" s="51" t="s">
        <v>389</v>
      </c>
      <c r="I37" s="51" t="s">
        <v>389</v>
      </c>
      <c r="J37" s="51" t="s">
        <v>389</v>
      </c>
      <c r="K37" s="51" t="s">
        <v>389</v>
      </c>
      <c r="L37" s="51" t="s">
        <v>15</v>
      </c>
      <c r="M37" s="51" t="s">
        <v>389</v>
      </c>
      <c r="N37" s="51" t="s">
        <v>389</v>
      </c>
      <c r="O37" s="51" t="s">
        <v>389</v>
      </c>
      <c r="P37" s="51" t="s">
        <v>389</v>
      </c>
      <c r="Q37" s="51" t="s">
        <v>389</v>
      </c>
      <c r="R37" s="51" t="s">
        <v>389</v>
      </c>
      <c r="S37" s="51" t="s">
        <v>389</v>
      </c>
      <c r="T37" s="51" t="s">
        <v>389</v>
      </c>
      <c r="U37" s="51" t="s">
        <v>15</v>
      </c>
      <c r="V37" s="51" t="s">
        <v>389</v>
      </c>
      <c r="W37" s="51" t="s">
        <v>389</v>
      </c>
      <c r="X37" s="51" t="s">
        <v>389</v>
      </c>
      <c r="Y37" s="51" t="s">
        <v>389</v>
      </c>
      <c r="Z37" s="51" t="s">
        <v>389</v>
      </c>
      <c r="AA37" s="51" t="s">
        <v>389</v>
      </c>
      <c r="AB37" s="51" t="s">
        <v>389</v>
      </c>
      <c r="AC37" s="51" t="s">
        <v>389</v>
      </c>
      <c r="AD37" s="51" t="s">
        <v>389</v>
      </c>
      <c r="AE37" s="51" t="s">
        <v>389</v>
      </c>
      <c r="AF37" s="51" t="s">
        <v>389</v>
      </c>
      <c r="AG37" s="51" t="s">
        <v>389</v>
      </c>
      <c r="AH37" s="51" t="s">
        <v>389</v>
      </c>
      <c r="AI37" s="49" t="s">
        <v>15</v>
      </c>
      <c r="AK37" s="32">
        <f t="shared" si="1"/>
        <v>2</v>
      </c>
      <c r="AL37" s="32">
        <f t="shared" si="2"/>
        <v>0</v>
      </c>
      <c r="AM37" s="32">
        <f t="shared" si="3"/>
        <v>0</v>
      </c>
      <c r="AN37" s="32">
        <f t="shared" si="4"/>
        <v>2</v>
      </c>
      <c r="AO37" s="57">
        <f t="shared" si="5"/>
        <v>1</v>
      </c>
      <c r="AP37" s="56">
        <f t="shared" si="6"/>
        <v>0</v>
      </c>
      <c r="AQ37" s="56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">
        <v>389</v>
      </c>
      <c r="H38" s="51" t="s">
        <v>15</v>
      </c>
      <c r="I38" s="51" t="s">
        <v>389</v>
      </c>
      <c r="J38" s="51" t="s">
        <v>389</v>
      </c>
      <c r="K38" s="51" t="s">
        <v>389</v>
      </c>
      <c r="L38" s="51" t="s">
        <v>389</v>
      </c>
      <c r="M38" s="51" t="s">
        <v>389</v>
      </c>
      <c r="N38" s="51" t="s">
        <v>389</v>
      </c>
      <c r="O38" s="51" t="s">
        <v>389</v>
      </c>
      <c r="P38" s="51" t="s">
        <v>389</v>
      </c>
      <c r="Q38" s="51" t="s">
        <v>389</v>
      </c>
      <c r="R38" s="51" t="s">
        <v>389</v>
      </c>
      <c r="S38" s="51" t="s">
        <v>389</v>
      </c>
      <c r="T38" s="51" t="s">
        <v>389</v>
      </c>
      <c r="U38" s="51" t="s">
        <v>389</v>
      </c>
      <c r="V38" s="51" t="s">
        <v>389</v>
      </c>
      <c r="W38" s="51" t="s">
        <v>389</v>
      </c>
      <c r="X38" s="51" t="s">
        <v>389</v>
      </c>
      <c r="Y38" s="51" t="s">
        <v>389</v>
      </c>
      <c r="Z38" s="51" t="s">
        <v>389</v>
      </c>
      <c r="AA38" s="51" t="s">
        <v>389</v>
      </c>
      <c r="AB38" s="51" t="s">
        <v>389</v>
      </c>
      <c r="AC38" s="51" t="s">
        <v>389</v>
      </c>
      <c r="AD38" s="51" t="s">
        <v>389</v>
      </c>
      <c r="AE38" s="51" t="s">
        <v>389</v>
      </c>
      <c r="AF38" s="51" t="s">
        <v>389</v>
      </c>
      <c r="AG38" s="51" t="s">
        <v>389</v>
      </c>
      <c r="AH38" s="51" t="s">
        <v>24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7">
        <f t="shared" si="5"/>
        <v>0.5</v>
      </c>
      <c r="AP38" s="56">
        <f t="shared" si="6"/>
        <v>0.5</v>
      </c>
      <c r="AQ38" s="56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">
        <v>389</v>
      </c>
      <c r="H39" s="51" t="s">
        <v>389</v>
      </c>
      <c r="I39" s="51" t="s">
        <v>389</v>
      </c>
      <c r="J39" s="51" t="s">
        <v>389</v>
      </c>
      <c r="K39" s="51" t="s">
        <v>389</v>
      </c>
      <c r="L39" s="51" t="s">
        <v>389</v>
      </c>
      <c r="M39" s="51" t="s">
        <v>389</v>
      </c>
      <c r="N39" s="51" t="s">
        <v>389</v>
      </c>
      <c r="O39" s="51" t="s">
        <v>389</v>
      </c>
      <c r="P39" s="51" t="s">
        <v>389</v>
      </c>
      <c r="Q39" s="51" t="s">
        <v>389</v>
      </c>
      <c r="R39" s="51" t="s">
        <v>389</v>
      </c>
      <c r="S39" s="51" t="s">
        <v>389</v>
      </c>
      <c r="T39" s="51" t="s">
        <v>389</v>
      </c>
      <c r="U39" s="51" t="s">
        <v>389</v>
      </c>
      <c r="V39" s="51" t="s">
        <v>389</v>
      </c>
      <c r="W39" s="51" t="s">
        <v>389</v>
      </c>
      <c r="X39" s="51" t="s">
        <v>389</v>
      </c>
      <c r="Y39" s="51" t="s">
        <v>389</v>
      </c>
      <c r="Z39" s="51" t="s">
        <v>389</v>
      </c>
      <c r="AA39" s="51" t="s">
        <v>389</v>
      </c>
      <c r="AB39" s="51" t="s">
        <v>389</v>
      </c>
      <c r="AC39" s="51" t="s">
        <v>389</v>
      </c>
      <c r="AD39" s="51" t="s">
        <v>389</v>
      </c>
      <c r="AE39" s="51" t="s">
        <v>389</v>
      </c>
      <c r="AF39" s="51" t="s">
        <v>389</v>
      </c>
      <c r="AG39" s="51" t="s">
        <v>389</v>
      </c>
      <c r="AH39" s="51" t="s">
        <v>389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6">
        <f t="shared" si="5"/>
        <v>0</v>
      </c>
      <c r="AP39" s="56">
        <f t="shared" si="6"/>
        <v>0</v>
      </c>
      <c r="AQ39" s="56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">
        <v>389</v>
      </c>
      <c r="H40" s="51" t="s">
        <v>389</v>
      </c>
      <c r="I40" s="51" t="s">
        <v>24</v>
      </c>
      <c r="J40" s="51" t="s">
        <v>389</v>
      </c>
      <c r="K40" s="51" t="s">
        <v>389</v>
      </c>
      <c r="L40" s="51" t="s">
        <v>389</v>
      </c>
      <c r="M40" s="51" t="s">
        <v>389</v>
      </c>
      <c r="N40" s="51" t="s">
        <v>389</v>
      </c>
      <c r="O40" s="51" t="s">
        <v>389</v>
      </c>
      <c r="P40" s="51" t="s">
        <v>389</v>
      </c>
      <c r="Q40" s="51" t="s">
        <v>389</v>
      </c>
      <c r="R40" s="51" t="s">
        <v>389</v>
      </c>
      <c r="S40" s="51" t="s">
        <v>389</v>
      </c>
      <c r="T40" s="51" t="s">
        <v>389</v>
      </c>
      <c r="U40" s="51" t="s">
        <v>389</v>
      </c>
      <c r="V40" s="51" t="s">
        <v>389</v>
      </c>
      <c r="W40" s="51" t="s">
        <v>389</v>
      </c>
      <c r="X40" s="51" t="s">
        <v>389</v>
      </c>
      <c r="Y40" s="51" t="s">
        <v>389</v>
      </c>
      <c r="Z40" s="51" t="s">
        <v>389</v>
      </c>
      <c r="AA40" s="51" t="s">
        <v>389</v>
      </c>
      <c r="AB40" s="51" t="s">
        <v>389</v>
      </c>
      <c r="AC40" s="51" t="s">
        <v>389</v>
      </c>
      <c r="AD40" s="51" t="s">
        <v>389</v>
      </c>
      <c r="AE40" s="51" t="s">
        <v>389</v>
      </c>
      <c r="AF40" s="51" t="s">
        <v>389</v>
      </c>
      <c r="AG40" s="51" t="s">
        <v>389</v>
      </c>
      <c r="AH40" s="51" t="s">
        <v>389</v>
      </c>
      <c r="AI40" s="49" t="s">
        <v>24</v>
      </c>
      <c r="AK40" s="32">
        <f t="shared" si="1"/>
        <v>0</v>
      </c>
      <c r="AL40" s="32">
        <f t="shared" si="2"/>
        <v>1</v>
      </c>
      <c r="AM40" s="32">
        <f t="shared" si="3"/>
        <v>0</v>
      </c>
      <c r="AN40" s="32">
        <f t="shared" si="4"/>
        <v>1</v>
      </c>
      <c r="AO40" s="56">
        <f t="shared" si="5"/>
        <v>0</v>
      </c>
      <c r="AP40" s="57">
        <f t="shared" si="6"/>
        <v>1</v>
      </c>
      <c r="AQ40" s="56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">
        <v>389</v>
      </c>
      <c r="H41" s="51" t="s">
        <v>389</v>
      </c>
      <c r="I41" s="51" t="s">
        <v>389</v>
      </c>
      <c r="J41" s="51" t="s">
        <v>389</v>
      </c>
      <c r="K41" s="51" t="s">
        <v>389</v>
      </c>
      <c r="L41" s="51" t="s">
        <v>24</v>
      </c>
      <c r="M41" s="51" t="s">
        <v>389</v>
      </c>
      <c r="N41" s="51" t="s">
        <v>389</v>
      </c>
      <c r="O41" s="51" t="s">
        <v>24</v>
      </c>
      <c r="P41" s="51" t="s">
        <v>389</v>
      </c>
      <c r="Q41" s="51" t="s">
        <v>24</v>
      </c>
      <c r="R41" s="51" t="s">
        <v>24</v>
      </c>
      <c r="S41" s="51" t="s">
        <v>24</v>
      </c>
      <c r="T41" s="51" t="s">
        <v>389</v>
      </c>
      <c r="U41" s="51" t="s">
        <v>389</v>
      </c>
      <c r="V41" s="51" t="s">
        <v>389</v>
      </c>
      <c r="W41" s="51" t="s">
        <v>24</v>
      </c>
      <c r="X41" s="51" t="s">
        <v>24</v>
      </c>
      <c r="Y41" s="51" t="s">
        <v>389</v>
      </c>
      <c r="Z41" s="51" t="s">
        <v>389</v>
      </c>
      <c r="AA41" s="51" t="s">
        <v>24</v>
      </c>
      <c r="AB41" s="51" t="s">
        <v>389</v>
      </c>
      <c r="AC41" s="51" t="s">
        <v>59</v>
      </c>
      <c r="AD41" s="51" t="s">
        <v>389</v>
      </c>
      <c r="AE41" s="51" t="s">
        <v>24</v>
      </c>
      <c r="AF41" s="51" t="s">
        <v>389</v>
      </c>
      <c r="AG41" s="51" t="s">
        <v>389</v>
      </c>
      <c r="AH41" s="51" t="s">
        <v>24</v>
      </c>
      <c r="AI41" s="49" t="s">
        <v>24</v>
      </c>
      <c r="AK41" s="32">
        <f t="shared" si="1"/>
        <v>0</v>
      </c>
      <c r="AL41" s="32">
        <f t="shared" si="2"/>
        <v>10</v>
      </c>
      <c r="AM41" s="32">
        <f t="shared" si="3"/>
        <v>1</v>
      </c>
      <c r="AN41" s="32">
        <f t="shared" si="4"/>
        <v>11</v>
      </c>
      <c r="AO41" s="56">
        <f t="shared" si="5"/>
        <v>0</v>
      </c>
      <c r="AP41" s="57">
        <f t="shared" si="6"/>
        <v>0.90909090909090906</v>
      </c>
      <c r="AQ41" s="56">
        <f t="shared" si="7"/>
        <v>9.0909090909090912E-2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">
        <v>389</v>
      </c>
      <c r="H42" s="51" t="s">
        <v>59</v>
      </c>
      <c r="I42" s="51" t="s">
        <v>389</v>
      </c>
      <c r="J42" s="51" t="s">
        <v>389</v>
      </c>
      <c r="K42" s="51" t="s">
        <v>389</v>
      </c>
      <c r="L42" s="51" t="s">
        <v>389</v>
      </c>
      <c r="M42" s="51" t="s">
        <v>389</v>
      </c>
      <c r="N42" s="51" t="s">
        <v>389</v>
      </c>
      <c r="O42" s="51" t="s">
        <v>389</v>
      </c>
      <c r="P42" s="51" t="s">
        <v>24</v>
      </c>
      <c r="Q42" s="51" t="s">
        <v>24</v>
      </c>
      <c r="R42" s="51" t="s">
        <v>24</v>
      </c>
      <c r="S42" s="51" t="s">
        <v>389</v>
      </c>
      <c r="T42" s="51" t="s">
        <v>389</v>
      </c>
      <c r="U42" s="51" t="s">
        <v>24</v>
      </c>
      <c r="V42" s="51" t="s">
        <v>389</v>
      </c>
      <c r="W42" s="51" t="s">
        <v>389</v>
      </c>
      <c r="X42" s="51" t="s">
        <v>24</v>
      </c>
      <c r="Y42" s="51" t="s">
        <v>389</v>
      </c>
      <c r="Z42" s="51" t="s">
        <v>389</v>
      </c>
      <c r="AA42" s="51" t="s">
        <v>389</v>
      </c>
      <c r="AB42" s="51" t="s">
        <v>389</v>
      </c>
      <c r="AC42" s="51" t="s">
        <v>389</v>
      </c>
      <c r="AD42" s="51" t="s">
        <v>389</v>
      </c>
      <c r="AE42" s="51" t="s">
        <v>389</v>
      </c>
      <c r="AF42" s="51" t="s">
        <v>389</v>
      </c>
      <c r="AG42" s="51" t="s">
        <v>389</v>
      </c>
      <c r="AH42" s="51" t="s">
        <v>24</v>
      </c>
      <c r="AI42" s="49" t="s">
        <v>24</v>
      </c>
      <c r="AK42" s="32">
        <f t="shared" si="1"/>
        <v>0</v>
      </c>
      <c r="AL42" s="32">
        <f t="shared" si="2"/>
        <v>6</v>
      </c>
      <c r="AM42" s="32">
        <f t="shared" si="3"/>
        <v>1</v>
      </c>
      <c r="AN42" s="32">
        <f t="shared" si="4"/>
        <v>7</v>
      </c>
      <c r="AO42" s="56">
        <f t="shared" si="5"/>
        <v>0</v>
      </c>
      <c r="AP42" s="57">
        <f t="shared" si="6"/>
        <v>0.8571428571428571</v>
      </c>
      <c r="AQ42" s="56">
        <f t="shared" si="7"/>
        <v>0.14285714285714285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">
        <v>389</v>
      </c>
      <c r="H43" s="51" t="s">
        <v>389</v>
      </c>
      <c r="I43" s="51" t="s">
        <v>389</v>
      </c>
      <c r="J43" s="51" t="s">
        <v>389</v>
      </c>
      <c r="K43" s="51" t="s">
        <v>389</v>
      </c>
      <c r="L43" s="51" t="s">
        <v>389</v>
      </c>
      <c r="M43" s="51" t="s">
        <v>389</v>
      </c>
      <c r="N43" s="51" t="s">
        <v>389</v>
      </c>
      <c r="O43" s="51" t="s">
        <v>389</v>
      </c>
      <c r="P43" s="51" t="s">
        <v>389</v>
      </c>
      <c r="Q43" s="51" t="s">
        <v>389</v>
      </c>
      <c r="R43" s="51" t="s">
        <v>389</v>
      </c>
      <c r="S43" s="51" t="s">
        <v>389</v>
      </c>
      <c r="T43" s="51" t="s">
        <v>389</v>
      </c>
      <c r="U43" s="51" t="s">
        <v>389</v>
      </c>
      <c r="V43" s="51" t="s">
        <v>389</v>
      </c>
      <c r="W43" s="51" t="s">
        <v>389</v>
      </c>
      <c r="X43" s="51" t="s">
        <v>389</v>
      </c>
      <c r="Y43" s="51" t="s">
        <v>389</v>
      </c>
      <c r="Z43" s="51" t="s">
        <v>389</v>
      </c>
      <c r="AA43" s="51" t="s">
        <v>389</v>
      </c>
      <c r="AB43" s="51" t="s">
        <v>389</v>
      </c>
      <c r="AC43" s="51" t="s">
        <v>389</v>
      </c>
      <c r="AD43" s="51" t="s">
        <v>389</v>
      </c>
      <c r="AE43" s="51" t="s">
        <v>389</v>
      </c>
      <c r="AF43" s="51" t="s">
        <v>389</v>
      </c>
      <c r="AG43" s="51" t="s">
        <v>389</v>
      </c>
      <c r="AH43" s="51" t="s">
        <v>389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6">
        <f t="shared" si="5"/>
        <v>0</v>
      </c>
      <c r="AP43" s="56">
        <f t="shared" si="6"/>
        <v>0</v>
      </c>
      <c r="AQ43" s="56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">
        <v>389</v>
      </c>
      <c r="H44" s="51" t="s">
        <v>24</v>
      </c>
      <c r="I44" s="51" t="s">
        <v>59</v>
      </c>
      <c r="J44" s="51" t="s">
        <v>59</v>
      </c>
      <c r="K44" s="51" t="s">
        <v>24</v>
      </c>
      <c r="L44" s="51" t="s">
        <v>59</v>
      </c>
      <c r="M44" s="51" t="s">
        <v>389</v>
      </c>
      <c r="N44" s="51" t="s">
        <v>24</v>
      </c>
      <c r="O44" s="51" t="s">
        <v>24</v>
      </c>
      <c r="P44" s="51" t="s">
        <v>24</v>
      </c>
      <c r="Q44" s="51" t="s">
        <v>24</v>
      </c>
      <c r="R44" s="51" t="s">
        <v>389</v>
      </c>
      <c r="S44" s="51" t="s">
        <v>24</v>
      </c>
      <c r="T44" s="51" t="s">
        <v>389</v>
      </c>
      <c r="U44" s="51" t="s">
        <v>24</v>
      </c>
      <c r="V44" s="51" t="s">
        <v>59</v>
      </c>
      <c r="W44" s="51" t="s">
        <v>59</v>
      </c>
      <c r="X44" s="51" t="s">
        <v>24</v>
      </c>
      <c r="Y44" s="51" t="s">
        <v>24</v>
      </c>
      <c r="Z44" s="51" t="s">
        <v>24</v>
      </c>
      <c r="AA44" s="51" t="s">
        <v>24</v>
      </c>
      <c r="AB44" s="51" t="s">
        <v>59</v>
      </c>
      <c r="AC44" s="51" t="s">
        <v>389</v>
      </c>
      <c r="AD44" s="51" t="s">
        <v>59</v>
      </c>
      <c r="AE44" s="51" t="s">
        <v>24</v>
      </c>
      <c r="AF44" s="51" t="s">
        <v>24</v>
      </c>
      <c r="AG44" s="51" t="s">
        <v>15</v>
      </c>
      <c r="AH44" s="51" t="s">
        <v>24</v>
      </c>
      <c r="AI44" s="49" t="s">
        <v>24</v>
      </c>
      <c r="AK44" s="32">
        <f t="shared" si="1"/>
        <v>1</v>
      </c>
      <c r="AL44" s="32">
        <f t="shared" si="2"/>
        <v>15</v>
      </c>
      <c r="AM44" s="32">
        <f t="shared" si="3"/>
        <v>7</v>
      </c>
      <c r="AN44" s="32">
        <f t="shared" si="4"/>
        <v>23</v>
      </c>
      <c r="AO44" s="56">
        <f t="shared" si="5"/>
        <v>4.3478260869565216E-2</v>
      </c>
      <c r="AP44" s="57">
        <f t="shared" si="6"/>
        <v>0.65217391304347827</v>
      </c>
      <c r="AQ44" s="56">
        <f t="shared" si="7"/>
        <v>0.30434782608695654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">
        <v>59</v>
      </c>
      <c r="H45" s="51" t="s">
        <v>389</v>
      </c>
      <c r="I45" s="51" t="s">
        <v>389</v>
      </c>
      <c r="J45" s="51" t="s">
        <v>389</v>
      </c>
      <c r="K45" s="51" t="s">
        <v>24</v>
      </c>
      <c r="L45" s="51" t="s">
        <v>389</v>
      </c>
      <c r="M45" s="51" t="s">
        <v>24</v>
      </c>
      <c r="N45" s="51" t="s">
        <v>24</v>
      </c>
      <c r="O45" s="51" t="s">
        <v>24</v>
      </c>
      <c r="P45" s="51" t="s">
        <v>59</v>
      </c>
      <c r="Q45" s="51" t="s">
        <v>24</v>
      </c>
      <c r="R45" s="51" t="s">
        <v>59</v>
      </c>
      <c r="S45" s="51" t="s">
        <v>389</v>
      </c>
      <c r="T45" s="51" t="s">
        <v>24</v>
      </c>
      <c r="U45" s="51" t="s">
        <v>24</v>
      </c>
      <c r="V45" s="51" t="s">
        <v>389</v>
      </c>
      <c r="W45" s="51" t="s">
        <v>24</v>
      </c>
      <c r="X45" s="51" t="s">
        <v>15</v>
      </c>
      <c r="Y45" s="51" t="s">
        <v>389</v>
      </c>
      <c r="Z45" s="51" t="s">
        <v>24</v>
      </c>
      <c r="AA45" s="51" t="s">
        <v>24</v>
      </c>
      <c r="AB45" s="51" t="s">
        <v>389</v>
      </c>
      <c r="AC45" s="51" t="s">
        <v>15</v>
      </c>
      <c r="AD45" s="51" t="s">
        <v>59</v>
      </c>
      <c r="AE45" s="51" t="s">
        <v>24</v>
      </c>
      <c r="AF45" s="51" t="s">
        <v>389</v>
      </c>
      <c r="AG45" s="51" t="s">
        <v>389</v>
      </c>
      <c r="AH45" s="51" t="s">
        <v>389</v>
      </c>
      <c r="AI45" s="49" t="s">
        <v>24</v>
      </c>
      <c r="AK45" s="32">
        <f t="shared" si="1"/>
        <v>2</v>
      </c>
      <c r="AL45" s="32">
        <f t="shared" si="2"/>
        <v>11</v>
      </c>
      <c r="AM45" s="32">
        <f t="shared" si="3"/>
        <v>4</v>
      </c>
      <c r="AN45" s="32">
        <f t="shared" si="4"/>
        <v>17</v>
      </c>
      <c r="AO45" s="56">
        <f t="shared" si="5"/>
        <v>0.11764705882352941</v>
      </c>
      <c r="AP45" s="57">
        <f t="shared" si="6"/>
        <v>0.6470588235294118</v>
      </c>
      <c r="AQ45" s="56">
        <f t="shared" si="7"/>
        <v>0.23529411764705882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">
        <v>389</v>
      </c>
      <c r="H46" s="51" t="s">
        <v>24</v>
      </c>
      <c r="I46" s="51" t="s">
        <v>389</v>
      </c>
      <c r="J46" s="51" t="s">
        <v>389</v>
      </c>
      <c r="K46" s="51" t="s">
        <v>15</v>
      </c>
      <c r="L46" s="51" t="s">
        <v>389</v>
      </c>
      <c r="M46" s="51" t="s">
        <v>389</v>
      </c>
      <c r="N46" s="51" t="s">
        <v>389</v>
      </c>
      <c r="O46" s="51" t="s">
        <v>389</v>
      </c>
      <c r="P46" s="51" t="s">
        <v>389</v>
      </c>
      <c r="Q46" s="51" t="s">
        <v>389</v>
      </c>
      <c r="R46" s="51" t="s">
        <v>24</v>
      </c>
      <c r="S46" s="51" t="s">
        <v>389</v>
      </c>
      <c r="T46" s="51" t="s">
        <v>24</v>
      </c>
      <c r="U46" s="51" t="s">
        <v>24</v>
      </c>
      <c r="V46" s="51" t="s">
        <v>389</v>
      </c>
      <c r="W46" s="51" t="s">
        <v>389</v>
      </c>
      <c r="X46" s="51" t="s">
        <v>24</v>
      </c>
      <c r="Y46" s="51" t="s">
        <v>389</v>
      </c>
      <c r="Z46" s="51" t="s">
        <v>389</v>
      </c>
      <c r="AA46" s="51" t="s">
        <v>389</v>
      </c>
      <c r="AB46" s="51" t="s">
        <v>389</v>
      </c>
      <c r="AC46" s="51" t="s">
        <v>15</v>
      </c>
      <c r="AD46" s="51" t="s">
        <v>389</v>
      </c>
      <c r="AE46" s="51" t="s">
        <v>24</v>
      </c>
      <c r="AF46" s="51" t="s">
        <v>24</v>
      </c>
      <c r="AG46" s="51" t="s">
        <v>24</v>
      </c>
      <c r="AH46" s="51" t="s">
        <v>389</v>
      </c>
      <c r="AI46" s="49" t="s">
        <v>24</v>
      </c>
      <c r="AK46" s="32">
        <f t="shared" si="1"/>
        <v>2</v>
      </c>
      <c r="AL46" s="32">
        <f t="shared" si="2"/>
        <v>8</v>
      </c>
      <c r="AM46" s="32">
        <f t="shared" si="3"/>
        <v>0</v>
      </c>
      <c r="AN46" s="32">
        <f t="shared" si="4"/>
        <v>10</v>
      </c>
      <c r="AO46" s="56">
        <f t="shared" si="5"/>
        <v>0.2</v>
      </c>
      <c r="AP46" s="57">
        <f t="shared" si="6"/>
        <v>0.8</v>
      </c>
      <c r="AQ46" s="56">
        <f t="shared" si="7"/>
        <v>0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">
        <v>389</v>
      </c>
      <c r="H47" s="51" t="s">
        <v>389</v>
      </c>
      <c r="I47" s="51" t="s">
        <v>389</v>
      </c>
      <c r="J47" s="51" t="s">
        <v>389</v>
      </c>
      <c r="K47" s="51" t="s">
        <v>24</v>
      </c>
      <c r="L47" s="51" t="s">
        <v>389</v>
      </c>
      <c r="M47" s="51" t="s">
        <v>24</v>
      </c>
      <c r="N47" s="51" t="s">
        <v>389</v>
      </c>
      <c r="O47" s="51" t="s">
        <v>389</v>
      </c>
      <c r="P47" s="51" t="s">
        <v>24</v>
      </c>
      <c r="Q47" s="51" t="s">
        <v>389</v>
      </c>
      <c r="R47" s="51" t="s">
        <v>389</v>
      </c>
      <c r="S47" s="51" t="s">
        <v>389</v>
      </c>
      <c r="T47" s="51" t="s">
        <v>389</v>
      </c>
      <c r="U47" s="51" t="s">
        <v>24</v>
      </c>
      <c r="V47" s="51" t="s">
        <v>389</v>
      </c>
      <c r="W47" s="51" t="s">
        <v>389</v>
      </c>
      <c r="X47" s="51" t="s">
        <v>24</v>
      </c>
      <c r="Y47" s="51" t="s">
        <v>389</v>
      </c>
      <c r="Z47" s="51" t="s">
        <v>24</v>
      </c>
      <c r="AA47" s="51" t="s">
        <v>389</v>
      </c>
      <c r="AB47" s="51" t="s">
        <v>389</v>
      </c>
      <c r="AC47" s="51" t="s">
        <v>15</v>
      </c>
      <c r="AD47" s="51" t="s">
        <v>59</v>
      </c>
      <c r="AE47" s="51" t="s">
        <v>389</v>
      </c>
      <c r="AF47" s="51" t="s">
        <v>389</v>
      </c>
      <c r="AG47" s="51" t="s">
        <v>389</v>
      </c>
      <c r="AH47" s="51" t="s">
        <v>389</v>
      </c>
      <c r="AI47" s="49" t="s">
        <v>24</v>
      </c>
      <c r="AK47" s="32">
        <f t="shared" si="1"/>
        <v>1</v>
      </c>
      <c r="AL47" s="32">
        <f t="shared" si="2"/>
        <v>6</v>
      </c>
      <c r="AM47" s="32">
        <f t="shared" si="3"/>
        <v>1</v>
      </c>
      <c r="AN47" s="32">
        <f t="shared" si="4"/>
        <v>8</v>
      </c>
      <c r="AO47" s="56">
        <f t="shared" si="5"/>
        <v>0.125</v>
      </c>
      <c r="AP47" s="57">
        <f t="shared" si="6"/>
        <v>0.75</v>
      </c>
      <c r="AQ47" s="56">
        <f t="shared" si="7"/>
        <v>0.125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">
        <v>15</v>
      </c>
      <c r="H48" s="51" t="s">
        <v>59</v>
      </c>
      <c r="I48" s="51" t="s">
        <v>59</v>
      </c>
      <c r="J48" s="51" t="s">
        <v>15</v>
      </c>
      <c r="K48" s="51" t="s">
        <v>15</v>
      </c>
      <c r="L48" s="51" t="s">
        <v>15</v>
      </c>
      <c r="M48" s="51" t="s">
        <v>15</v>
      </c>
      <c r="N48" s="51" t="s">
        <v>15</v>
      </c>
      <c r="O48" s="51" t="s">
        <v>15</v>
      </c>
      <c r="P48" s="51" t="s">
        <v>15</v>
      </c>
      <c r="Q48" s="51" t="s">
        <v>59</v>
      </c>
      <c r="R48" s="51" t="s">
        <v>15</v>
      </c>
      <c r="S48" s="51" t="s">
        <v>15</v>
      </c>
      <c r="T48" s="51" t="s">
        <v>59</v>
      </c>
      <c r="U48" s="51" t="s">
        <v>15</v>
      </c>
      <c r="V48" s="51" t="s">
        <v>59</v>
      </c>
      <c r="W48" s="51" t="s">
        <v>15</v>
      </c>
      <c r="X48" s="51" t="s">
        <v>15</v>
      </c>
      <c r="Y48" s="51" t="s">
        <v>15</v>
      </c>
      <c r="Z48" s="51" t="s">
        <v>15</v>
      </c>
      <c r="AA48" s="51" t="s">
        <v>15</v>
      </c>
      <c r="AB48" s="51" t="s">
        <v>15</v>
      </c>
      <c r="AC48" s="51" t="s">
        <v>15</v>
      </c>
      <c r="AD48" s="51" t="s">
        <v>59</v>
      </c>
      <c r="AE48" s="51" t="s">
        <v>59</v>
      </c>
      <c r="AF48" s="51" t="s">
        <v>15</v>
      </c>
      <c r="AG48" s="51" t="s">
        <v>15</v>
      </c>
      <c r="AH48" s="51" t="s">
        <v>15</v>
      </c>
      <c r="AI48" s="49" t="s">
        <v>15</v>
      </c>
      <c r="AK48" s="32">
        <f t="shared" si="1"/>
        <v>21</v>
      </c>
      <c r="AL48" s="32">
        <f t="shared" si="2"/>
        <v>0</v>
      </c>
      <c r="AM48" s="32">
        <f t="shared" si="3"/>
        <v>7</v>
      </c>
      <c r="AN48" s="32">
        <f t="shared" si="4"/>
        <v>28</v>
      </c>
      <c r="AO48" s="57">
        <f t="shared" si="5"/>
        <v>0.75</v>
      </c>
      <c r="AP48" s="56">
        <f t="shared" si="6"/>
        <v>0</v>
      </c>
      <c r="AQ48" s="56">
        <f t="shared" si="7"/>
        <v>0.25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">
        <v>389</v>
      </c>
      <c r="H49" s="51" t="s">
        <v>389</v>
      </c>
      <c r="I49" s="51" t="s">
        <v>389</v>
      </c>
      <c r="J49" s="51" t="s">
        <v>59</v>
      </c>
      <c r="K49" s="51" t="s">
        <v>389</v>
      </c>
      <c r="L49" s="51" t="s">
        <v>389</v>
      </c>
      <c r="M49" s="51" t="s">
        <v>15</v>
      </c>
      <c r="N49" s="51" t="s">
        <v>389</v>
      </c>
      <c r="O49" s="51" t="s">
        <v>389</v>
      </c>
      <c r="P49" s="51" t="s">
        <v>389</v>
      </c>
      <c r="Q49" s="51" t="s">
        <v>389</v>
      </c>
      <c r="R49" s="51" t="s">
        <v>389</v>
      </c>
      <c r="S49" s="51" t="s">
        <v>389</v>
      </c>
      <c r="T49" s="51" t="s">
        <v>389</v>
      </c>
      <c r="U49" s="51" t="s">
        <v>15</v>
      </c>
      <c r="V49" s="51" t="s">
        <v>389</v>
      </c>
      <c r="W49" s="51" t="s">
        <v>15</v>
      </c>
      <c r="X49" s="51" t="s">
        <v>389</v>
      </c>
      <c r="Y49" s="51" t="s">
        <v>24</v>
      </c>
      <c r="Z49" s="51" t="s">
        <v>389</v>
      </c>
      <c r="AA49" s="51" t="s">
        <v>24</v>
      </c>
      <c r="AB49" s="51" t="s">
        <v>389</v>
      </c>
      <c r="AC49" s="51" t="s">
        <v>389</v>
      </c>
      <c r="AD49" s="51" t="s">
        <v>389</v>
      </c>
      <c r="AE49" s="51" t="s">
        <v>24</v>
      </c>
      <c r="AF49" s="51" t="s">
        <v>389</v>
      </c>
      <c r="AG49" s="51" t="s">
        <v>389</v>
      </c>
      <c r="AH49" s="51" t="s">
        <v>389</v>
      </c>
      <c r="AI49" s="49" t="s">
        <v>15</v>
      </c>
      <c r="AK49" s="32">
        <f t="shared" si="1"/>
        <v>3</v>
      </c>
      <c r="AL49" s="32">
        <f t="shared" si="2"/>
        <v>3</v>
      </c>
      <c r="AM49" s="32">
        <f t="shared" si="3"/>
        <v>1</v>
      </c>
      <c r="AN49" s="32">
        <f t="shared" si="4"/>
        <v>7</v>
      </c>
      <c r="AO49" s="56">
        <f t="shared" si="5"/>
        <v>0.42857142857142855</v>
      </c>
      <c r="AP49" s="57">
        <f t="shared" si="6"/>
        <v>0.42857142857142855</v>
      </c>
      <c r="AQ49" s="56">
        <f t="shared" si="7"/>
        <v>0.14285714285714285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">
        <v>15</v>
      </c>
      <c r="H50" s="51" t="s">
        <v>59</v>
      </c>
      <c r="I50" s="51" t="s">
        <v>15</v>
      </c>
      <c r="J50" s="51" t="s">
        <v>389</v>
      </c>
      <c r="K50" s="51" t="s">
        <v>15</v>
      </c>
      <c r="L50" s="51" t="s">
        <v>15</v>
      </c>
      <c r="M50" s="51" t="s">
        <v>15</v>
      </c>
      <c r="N50" s="51" t="s">
        <v>15</v>
      </c>
      <c r="O50" s="51" t="s">
        <v>15</v>
      </c>
      <c r="P50" s="51" t="s">
        <v>15</v>
      </c>
      <c r="Q50" s="51" t="s">
        <v>15</v>
      </c>
      <c r="R50" s="51" t="s">
        <v>15</v>
      </c>
      <c r="S50" s="51" t="s">
        <v>15</v>
      </c>
      <c r="T50" s="51" t="s">
        <v>15</v>
      </c>
      <c r="U50" s="51" t="s">
        <v>15</v>
      </c>
      <c r="V50" s="51" t="s">
        <v>24</v>
      </c>
      <c r="W50" s="51" t="s">
        <v>15</v>
      </c>
      <c r="X50" s="51" t="s">
        <v>15</v>
      </c>
      <c r="Y50" s="51" t="s">
        <v>15</v>
      </c>
      <c r="Z50" s="51" t="s">
        <v>15</v>
      </c>
      <c r="AA50" s="51" t="s">
        <v>15</v>
      </c>
      <c r="AB50" s="51" t="s">
        <v>389</v>
      </c>
      <c r="AC50" s="51" t="s">
        <v>15</v>
      </c>
      <c r="AD50" s="51" t="s">
        <v>15</v>
      </c>
      <c r="AE50" s="51" t="s">
        <v>15</v>
      </c>
      <c r="AF50" s="51" t="s">
        <v>15</v>
      </c>
      <c r="AG50" s="51" t="s">
        <v>15</v>
      </c>
      <c r="AH50" s="51" t="s">
        <v>15</v>
      </c>
      <c r="AI50" s="49" t="s">
        <v>15</v>
      </c>
      <c r="AK50" s="32">
        <f t="shared" si="1"/>
        <v>24</v>
      </c>
      <c r="AL50" s="32">
        <f t="shared" si="2"/>
        <v>1</v>
      </c>
      <c r="AM50" s="32">
        <f t="shared" si="3"/>
        <v>1</v>
      </c>
      <c r="AN50" s="32">
        <f t="shared" si="4"/>
        <v>26</v>
      </c>
      <c r="AO50" s="57">
        <f t="shared" si="5"/>
        <v>0.92307692307692313</v>
      </c>
      <c r="AP50" s="56">
        <f t="shared" si="6"/>
        <v>3.8461538461538464E-2</v>
      </c>
      <c r="AQ50" s="56">
        <f t="shared" si="7"/>
        <v>3.8461538461538464E-2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">
        <v>389</v>
      </c>
      <c r="H51" s="51" t="s">
        <v>59</v>
      </c>
      <c r="I51" s="51" t="s">
        <v>389</v>
      </c>
      <c r="J51" s="51" t="s">
        <v>389</v>
      </c>
      <c r="K51" s="51" t="s">
        <v>15</v>
      </c>
      <c r="L51" s="51" t="s">
        <v>389</v>
      </c>
      <c r="M51" s="51" t="s">
        <v>389</v>
      </c>
      <c r="N51" s="51" t="s">
        <v>389</v>
      </c>
      <c r="O51" s="51" t="s">
        <v>15</v>
      </c>
      <c r="P51" s="51" t="s">
        <v>24</v>
      </c>
      <c r="Q51" s="51" t="s">
        <v>389</v>
      </c>
      <c r="R51" s="51" t="s">
        <v>389</v>
      </c>
      <c r="S51" s="51" t="s">
        <v>389</v>
      </c>
      <c r="T51" s="51" t="s">
        <v>389</v>
      </c>
      <c r="U51" s="51" t="s">
        <v>389</v>
      </c>
      <c r="V51" s="51" t="s">
        <v>389</v>
      </c>
      <c r="W51" s="51" t="s">
        <v>389</v>
      </c>
      <c r="X51" s="51" t="s">
        <v>15</v>
      </c>
      <c r="Y51" s="51" t="s">
        <v>389</v>
      </c>
      <c r="Z51" s="51" t="s">
        <v>15</v>
      </c>
      <c r="AA51" s="51" t="s">
        <v>389</v>
      </c>
      <c r="AB51" s="51" t="s">
        <v>24</v>
      </c>
      <c r="AC51" s="51" t="s">
        <v>15</v>
      </c>
      <c r="AD51" s="51" t="s">
        <v>389</v>
      </c>
      <c r="AE51" s="51" t="s">
        <v>24</v>
      </c>
      <c r="AF51" s="51" t="s">
        <v>389</v>
      </c>
      <c r="AG51" s="51" t="s">
        <v>389</v>
      </c>
      <c r="AH51" s="51" t="s">
        <v>389</v>
      </c>
      <c r="AI51" s="49" t="s">
        <v>15</v>
      </c>
      <c r="AK51" s="32">
        <f t="shared" si="1"/>
        <v>5</v>
      </c>
      <c r="AL51" s="32">
        <f t="shared" si="2"/>
        <v>3</v>
      </c>
      <c r="AM51" s="32">
        <f t="shared" si="3"/>
        <v>1</v>
      </c>
      <c r="AN51" s="32">
        <f t="shared" si="4"/>
        <v>9</v>
      </c>
      <c r="AO51" s="57">
        <f t="shared" si="5"/>
        <v>0.55555555555555558</v>
      </c>
      <c r="AP51" s="56">
        <f t="shared" si="6"/>
        <v>0.33333333333333331</v>
      </c>
      <c r="AQ51" s="56">
        <f t="shared" si="7"/>
        <v>0.1111111111111111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">
        <v>389</v>
      </c>
      <c r="H52" s="51" t="s">
        <v>389</v>
      </c>
      <c r="I52" s="51" t="s">
        <v>389</v>
      </c>
      <c r="J52" s="51" t="s">
        <v>389</v>
      </c>
      <c r="K52" s="51" t="s">
        <v>389</v>
      </c>
      <c r="L52" s="51" t="s">
        <v>389</v>
      </c>
      <c r="M52" s="51" t="s">
        <v>389</v>
      </c>
      <c r="N52" s="51" t="s">
        <v>389</v>
      </c>
      <c r="O52" s="51" t="s">
        <v>389</v>
      </c>
      <c r="P52" s="51" t="s">
        <v>389</v>
      </c>
      <c r="Q52" s="51" t="s">
        <v>389</v>
      </c>
      <c r="R52" s="51" t="s">
        <v>389</v>
      </c>
      <c r="S52" s="51" t="s">
        <v>389</v>
      </c>
      <c r="T52" s="51" t="s">
        <v>389</v>
      </c>
      <c r="U52" s="51" t="s">
        <v>389</v>
      </c>
      <c r="V52" s="51" t="s">
        <v>389</v>
      </c>
      <c r="W52" s="51" t="s">
        <v>389</v>
      </c>
      <c r="X52" s="51" t="s">
        <v>389</v>
      </c>
      <c r="Y52" s="51" t="s">
        <v>389</v>
      </c>
      <c r="Z52" s="51" t="s">
        <v>389</v>
      </c>
      <c r="AA52" s="51" t="s">
        <v>389</v>
      </c>
      <c r="AB52" s="51" t="s">
        <v>389</v>
      </c>
      <c r="AC52" s="51" t="s">
        <v>389</v>
      </c>
      <c r="AD52" s="51" t="s">
        <v>389</v>
      </c>
      <c r="AE52" s="51" t="s">
        <v>389</v>
      </c>
      <c r="AF52" s="51" t="s">
        <v>389</v>
      </c>
      <c r="AG52" s="51" t="s">
        <v>389</v>
      </c>
      <c r="AH52" s="51" t="s">
        <v>389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6">
        <f t="shared" si="5"/>
        <v>0</v>
      </c>
      <c r="AP52" s="56">
        <f t="shared" si="6"/>
        <v>0</v>
      </c>
      <c r="AQ52" s="56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">
        <v>389</v>
      </c>
      <c r="H53" s="51" t="s">
        <v>59</v>
      </c>
      <c r="I53" s="51" t="s">
        <v>389</v>
      </c>
      <c r="J53" s="51" t="s">
        <v>389</v>
      </c>
      <c r="K53" s="51" t="s">
        <v>389</v>
      </c>
      <c r="L53" s="51" t="s">
        <v>389</v>
      </c>
      <c r="M53" s="51" t="s">
        <v>24</v>
      </c>
      <c r="N53" s="51" t="s">
        <v>389</v>
      </c>
      <c r="O53" s="51" t="s">
        <v>389</v>
      </c>
      <c r="P53" s="51" t="s">
        <v>389</v>
      </c>
      <c r="Q53" s="51" t="s">
        <v>389</v>
      </c>
      <c r="R53" s="51" t="s">
        <v>389</v>
      </c>
      <c r="S53" s="51" t="s">
        <v>389</v>
      </c>
      <c r="T53" s="51" t="s">
        <v>389</v>
      </c>
      <c r="U53" s="51" t="s">
        <v>389</v>
      </c>
      <c r="V53" s="51" t="s">
        <v>389</v>
      </c>
      <c r="W53" s="51" t="s">
        <v>389</v>
      </c>
      <c r="X53" s="51" t="s">
        <v>389</v>
      </c>
      <c r="Y53" s="51" t="s">
        <v>389</v>
      </c>
      <c r="Z53" s="51" t="s">
        <v>15</v>
      </c>
      <c r="AA53" s="51" t="s">
        <v>389</v>
      </c>
      <c r="AB53" s="51" t="s">
        <v>389</v>
      </c>
      <c r="AC53" s="51" t="s">
        <v>15</v>
      </c>
      <c r="AD53" s="51" t="s">
        <v>389</v>
      </c>
      <c r="AE53" s="51" t="s">
        <v>24</v>
      </c>
      <c r="AF53" s="51" t="s">
        <v>389</v>
      </c>
      <c r="AG53" s="51" t="s">
        <v>389</v>
      </c>
      <c r="AH53" s="51" t="s">
        <v>389</v>
      </c>
      <c r="AI53" s="49" t="s">
        <v>15</v>
      </c>
      <c r="AK53" s="32">
        <f t="shared" si="1"/>
        <v>2</v>
      </c>
      <c r="AL53" s="32">
        <f t="shared" si="2"/>
        <v>2</v>
      </c>
      <c r="AM53" s="32">
        <f t="shared" si="3"/>
        <v>1</v>
      </c>
      <c r="AN53" s="32">
        <f t="shared" si="4"/>
        <v>5</v>
      </c>
      <c r="AO53" s="56">
        <f t="shared" si="5"/>
        <v>0.4</v>
      </c>
      <c r="AP53" s="57">
        <f t="shared" si="6"/>
        <v>0.4</v>
      </c>
      <c r="AQ53" s="56">
        <f t="shared" si="7"/>
        <v>0.2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">
        <v>389</v>
      </c>
      <c r="H54" s="51" t="s">
        <v>389</v>
      </c>
      <c r="I54" s="51" t="s">
        <v>389</v>
      </c>
      <c r="J54" s="51" t="s">
        <v>59</v>
      </c>
      <c r="K54" s="51" t="s">
        <v>15</v>
      </c>
      <c r="L54" s="51" t="s">
        <v>15</v>
      </c>
      <c r="M54" s="51" t="s">
        <v>389</v>
      </c>
      <c r="N54" s="51" t="s">
        <v>389</v>
      </c>
      <c r="O54" s="51" t="s">
        <v>389</v>
      </c>
      <c r="P54" s="51" t="s">
        <v>24</v>
      </c>
      <c r="Q54" s="51" t="s">
        <v>389</v>
      </c>
      <c r="R54" s="51" t="s">
        <v>389</v>
      </c>
      <c r="S54" s="51" t="s">
        <v>389</v>
      </c>
      <c r="T54" s="51" t="s">
        <v>24</v>
      </c>
      <c r="U54" s="51" t="s">
        <v>15</v>
      </c>
      <c r="V54" s="51" t="s">
        <v>389</v>
      </c>
      <c r="W54" s="51" t="s">
        <v>389</v>
      </c>
      <c r="X54" s="51" t="s">
        <v>15</v>
      </c>
      <c r="Y54" s="51" t="s">
        <v>389</v>
      </c>
      <c r="Z54" s="51" t="s">
        <v>389</v>
      </c>
      <c r="AA54" s="51" t="s">
        <v>389</v>
      </c>
      <c r="AB54" s="51" t="s">
        <v>389</v>
      </c>
      <c r="AC54" s="51" t="s">
        <v>15</v>
      </c>
      <c r="AD54" s="51" t="s">
        <v>389</v>
      </c>
      <c r="AE54" s="51" t="s">
        <v>389</v>
      </c>
      <c r="AF54" s="51" t="s">
        <v>389</v>
      </c>
      <c r="AG54" s="51" t="s">
        <v>389</v>
      </c>
      <c r="AH54" s="51" t="s">
        <v>15</v>
      </c>
      <c r="AI54" s="49" t="s">
        <v>15</v>
      </c>
      <c r="AK54" s="32">
        <f t="shared" si="1"/>
        <v>6</v>
      </c>
      <c r="AL54" s="32">
        <f t="shared" si="2"/>
        <v>2</v>
      </c>
      <c r="AM54" s="32">
        <f t="shared" si="3"/>
        <v>1</v>
      </c>
      <c r="AN54" s="32">
        <f t="shared" si="4"/>
        <v>9</v>
      </c>
      <c r="AO54" s="57">
        <f t="shared" si="5"/>
        <v>0.66666666666666663</v>
      </c>
      <c r="AP54" s="56">
        <f t="shared" si="6"/>
        <v>0.22222222222222221</v>
      </c>
      <c r="AQ54" s="56">
        <f t="shared" si="7"/>
        <v>0.1111111111111111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">
        <v>389</v>
      </c>
      <c r="H55" s="51" t="s">
        <v>59</v>
      </c>
      <c r="I55" s="51" t="s">
        <v>24</v>
      </c>
      <c r="J55" s="51" t="s">
        <v>24</v>
      </c>
      <c r="K55" s="51" t="s">
        <v>15</v>
      </c>
      <c r="L55" s="51" t="s">
        <v>15</v>
      </c>
      <c r="M55" s="51" t="s">
        <v>24</v>
      </c>
      <c r="N55" s="51" t="s">
        <v>389</v>
      </c>
      <c r="O55" s="51" t="s">
        <v>24</v>
      </c>
      <c r="P55" s="51" t="s">
        <v>24</v>
      </c>
      <c r="Q55" s="51" t="s">
        <v>24</v>
      </c>
      <c r="R55" s="51" t="s">
        <v>24</v>
      </c>
      <c r="S55" s="51" t="s">
        <v>24</v>
      </c>
      <c r="T55" s="51" t="s">
        <v>24</v>
      </c>
      <c r="U55" s="51" t="s">
        <v>24</v>
      </c>
      <c r="V55" s="51" t="s">
        <v>24</v>
      </c>
      <c r="W55" s="51" t="s">
        <v>24</v>
      </c>
      <c r="X55" s="51" t="s">
        <v>389</v>
      </c>
      <c r="Y55" s="51" t="s">
        <v>24</v>
      </c>
      <c r="Z55" s="51" t="s">
        <v>15</v>
      </c>
      <c r="AA55" s="51" t="s">
        <v>389</v>
      </c>
      <c r="AB55" s="51" t="s">
        <v>389</v>
      </c>
      <c r="AC55" s="51" t="s">
        <v>15</v>
      </c>
      <c r="AD55" s="51" t="s">
        <v>24</v>
      </c>
      <c r="AE55" s="51" t="s">
        <v>389</v>
      </c>
      <c r="AF55" s="51" t="s">
        <v>24</v>
      </c>
      <c r="AG55" s="51" t="s">
        <v>24</v>
      </c>
      <c r="AH55" s="51" t="s">
        <v>24</v>
      </c>
      <c r="AI55" s="49" t="s">
        <v>24</v>
      </c>
      <c r="AK55" s="32">
        <f t="shared" si="1"/>
        <v>4</v>
      </c>
      <c r="AL55" s="32">
        <f t="shared" si="2"/>
        <v>17</v>
      </c>
      <c r="AM55" s="32">
        <f t="shared" si="3"/>
        <v>1</v>
      </c>
      <c r="AN55" s="32">
        <f t="shared" si="4"/>
        <v>22</v>
      </c>
      <c r="AO55" s="56">
        <f t="shared" si="5"/>
        <v>0.18181818181818182</v>
      </c>
      <c r="AP55" s="57">
        <f t="shared" si="6"/>
        <v>0.77272727272727271</v>
      </c>
      <c r="AQ55" s="56">
        <f t="shared" si="7"/>
        <v>4.5454545454545456E-2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">
        <v>389</v>
      </c>
      <c r="H56" s="51" t="s">
        <v>59</v>
      </c>
      <c r="I56" s="51" t="s">
        <v>24</v>
      </c>
      <c r="J56" s="51" t="s">
        <v>24</v>
      </c>
      <c r="K56" s="51" t="s">
        <v>389</v>
      </c>
      <c r="L56" s="51" t="s">
        <v>24</v>
      </c>
      <c r="M56" s="51" t="s">
        <v>24</v>
      </c>
      <c r="N56" s="51" t="s">
        <v>24</v>
      </c>
      <c r="O56" s="51" t="s">
        <v>24</v>
      </c>
      <c r="P56" s="51" t="s">
        <v>24</v>
      </c>
      <c r="Q56" s="51" t="s">
        <v>24</v>
      </c>
      <c r="R56" s="51" t="s">
        <v>389</v>
      </c>
      <c r="S56" s="51" t="s">
        <v>24</v>
      </c>
      <c r="T56" s="51" t="s">
        <v>389</v>
      </c>
      <c r="U56" s="51" t="s">
        <v>24</v>
      </c>
      <c r="V56" s="51" t="s">
        <v>24</v>
      </c>
      <c r="W56" s="51" t="s">
        <v>24</v>
      </c>
      <c r="X56" s="51" t="s">
        <v>389</v>
      </c>
      <c r="Y56" s="51" t="s">
        <v>24</v>
      </c>
      <c r="Z56" s="51" t="s">
        <v>24</v>
      </c>
      <c r="AA56" s="51" t="s">
        <v>24</v>
      </c>
      <c r="AB56" s="51" t="s">
        <v>389</v>
      </c>
      <c r="AC56" s="51" t="s">
        <v>15</v>
      </c>
      <c r="AD56" s="51" t="s">
        <v>24</v>
      </c>
      <c r="AE56" s="51" t="s">
        <v>389</v>
      </c>
      <c r="AF56" s="51" t="s">
        <v>389</v>
      </c>
      <c r="AG56" s="51" t="s">
        <v>24</v>
      </c>
      <c r="AH56" s="51" t="s">
        <v>389</v>
      </c>
      <c r="AI56" s="49" t="s">
        <v>24</v>
      </c>
      <c r="AK56" s="32">
        <f t="shared" si="1"/>
        <v>1</v>
      </c>
      <c r="AL56" s="32">
        <f t="shared" si="2"/>
        <v>17</v>
      </c>
      <c r="AM56" s="32">
        <f t="shared" si="3"/>
        <v>1</v>
      </c>
      <c r="AN56" s="32">
        <f t="shared" si="4"/>
        <v>19</v>
      </c>
      <c r="AO56" s="56">
        <f t="shared" si="5"/>
        <v>5.2631578947368418E-2</v>
      </c>
      <c r="AP56" s="57">
        <f t="shared" si="6"/>
        <v>0.89473684210526316</v>
      </c>
      <c r="AQ56" s="56">
        <f t="shared" si="7"/>
        <v>5.2631578947368418E-2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">
        <v>389</v>
      </c>
      <c r="H57" s="51" t="s">
        <v>59</v>
      </c>
      <c r="I57" s="51" t="s">
        <v>24</v>
      </c>
      <c r="J57" s="51" t="s">
        <v>24</v>
      </c>
      <c r="K57" s="51" t="s">
        <v>15</v>
      </c>
      <c r="L57" s="51" t="s">
        <v>389</v>
      </c>
      <c r="M57" s="51" t="s">
        <v>24</v>
      </c>
      <c r="N57" s="51" t="s">
        <v>15</v>
      </c>
      <c r="O57" s="51" t="s">
        <v>389</v>
      </c>
      <c r="P57" s="51" t="s">
        <v>24</v>
      </c>
      <c r="Q57" s="51" t="s">
        <v>389</v>
      </c>
      <c r="R57" s="51" t="s">
        <v>389</v>
      </c>
      <c r="S57" s="51" t="s">
        <v>24</v>
      </c>
      <c r="T57" s="51" t="s">
        <v>24</v>
      </c>
      <c r="U57" s="51" t="s">
        <v>24</v>
      </c>
      <c r="V57" s="51" t="s">
        <v>24</v>
      </c>
      <c r="W57" s="51" t="s">
        <v>24</v>
      </c>
      <c r="X57" s="51" t="s">
        <v>24</v>
      </c>
      <c r="Y57" s="51" t="s">
        <v>24</v>
      </c>
      <c r="Z57" s="51" t="s">
        <v>24</v>
      </c>
      <c r="AA57" s="51" t="s">
        <v>389</v>
      </c>
      <c r="AB57" s="51" t="s">
        <v>389</v>
      </c>
      <c r="AC57" s="51" t="s">
        <v>59</v>
      </c>
      <c r="AD57" s="51" t="s">
        <v>389</v>
      </c>
      <c r="AE57" s="51" t="s">
        <v>389</v>
      </c>
      <c r="AF57" s="51" t="s">
        <v>389</v>
      </c>
      <c r="AG57" s="51" t="s">
        <v>24</v>
      </c>
      <c r="AH57" s="51" t="s">
        <v>389</v>
      </c>
      <c r="AI57" s="49" t="s">
        <v>24</v>
      </c>
      <c r="AK57" s="32">
        <f t="shared" si="1"/>
        <v>2</v>
      </c>
      <c r="AL57" s="32">
        <f t="shared" si="2"/>
        <v>13</v>
      </c>
      <c r="AM57" s="32">
        <f t="shared" si="3"/>
        <v>2</v>
      </c>
      <c r="AN57" s="32">
        <f t="shared" si="4"/>
        <v>17</v>
      </c>
      <c r="AO57" s="56">
        <f t="shared" si="5"/>
        <v>0.11764705882352941</v>
      </c>
      <c r="AP57" s="57">
        <f t="shared" si="6"/>
        <v>0.76470588235294112</v>
      </c>
      <c r="AQ57" s="56">
        <f t="shared" si="7"/>
        <v>0.11764705882352941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">
        <v>389</v>
      </c>
      <c r="H58" s="51" t="s">
        <v>389</v>
      </c>
      <c r="I58" s="51" t="s">
        <v>24</v>
      </c>
      <c r="J58" s="51" t="s">
        <v>59</v>
      </c>
      <c r="K58" s="51" t="s">
        <v>24</v>
      </c>
      <c r="L58" s="51" t="s">
        <v>389</v>
      </c>
      <c r="M58" s="51" t="s">
        <v>389</v>
      </c>
      <c r="N58" s="51" t="s">
        <v>389</v>
      </c>
      <c r="O58" s="51" t="s">
        <v>389</v>
      </c>
      <c r="P58" s="51" t="s">
        <v>389</v>
      </c>
      <c r="Q58" s="51" t="s">
        <v>24</v>
      </c>
      <c r="R58" s="51" t="s">
        <v>389</v>
      </c>
      <c r="S58" s="51" t="s">
        <v>24</v>
      </c>
      <c r="T58" s="51" t="s">
        <v>24</v>
      </c>
      <c r="U58" s="51" t="s">
        <v>24</v>
      </c>
      <c r="V58" s="51" t="s">
        <v>389</v>
      </c>
      <c r="W58" s="51" t="s">
        <v>59</v>
      </c>
      <c r="X58" s="51" t="s">
        <v>24</v>
      </c>
      <c r="Y58" s="51" t="s">
        <v>389</v>
      </c>
      <c r="Z58" s="51" t="s">
        <v>24</v>
      </c>
      <c r="AA58" s="51" t="s">
        <v>389</v>
      </c>
      <c r="AB58" s="51" t="s">
        <v>389</v>
      </c>
      <c r="AC58" s="51" t="s">
        <v>15</v>
      </c>
      <c r="AD58" s="51" t="s">
        <v>389</v>
      </c>
      <c r="AE58" s="51" t="s">
        <v>389</v>
      </c>
      <c r="AF58" s="51" t="s">
        <v>389</v>
      </c>
      <c r="AG58" s="51" t="s">
        <v>389</v>
      </c>
      <c r="AH58" s="51" t="s">
        <v>389</v>
      </c>
      <c r="AI58" s="49" t="s">
        <v>24</v>
      </c>
      <c r="AK58" s="32">
        <f t="shared" si="1"/>
        <v>1</v>
      </c>
      <c r="AL58" s="32">
        <f t="shared" si="2"/>
        <v>8</v>
      </c>
      <c r="AM58" s="32">
        <f t="shared" si="3"/>
        <v>2</v>
      </c>
      <c r="AN58" s="32">
        <f t="shared" si="4"/>
        <v>11</v>
      </c>
      <c r="AO58" s="56">
        <f t="shared" si="5"/>
        <v>9.0909090909090912E-2</v>
      </c>
      <c r="AP58" s="57">
        <f t="shared" si="6"/>
        <v>0.72727272727272729</v>
      </c>
      <c r="AQ58" s="56">
        <f t="shared" si="7"/>
        <v>0.18181818181818182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">
        <v>389</v>
      </c>
      <c r="H59" s="51" t="s">
        <v>389</v>
      </c>
      <c r="I59" s="51" t="s">
        <v>389</v>
      </c>
      <c r="J59" s="51" t="s">
        <v>389</v>
      </c>
      <c r="K59" s="51" t="s">
        <v>389</v>
      </c>
      <c r="L59" s="51" t="s">
        <v>389</v>
      </c>
      <c r="M59" s="51" t="s">
        <v>389</v>
      </c>
      <c r="N59" s="51" t="s">
        <v>389</v>
      </c>
      <c r="O59" s="51" t="s">
        <v>389</v>
      </c>
      <c r="P59" s="51" t="s">
        <v>24</v>
      </c>
      <c r="Q59" s="51" t="s">
        <v>389</v>
      </c>
      <c r="R59" s="51" t="s">
        <v>389</v>
      </c>
      <c r="S59" s="51" t="s">
        <v>389</v>
      </c>
      <c r="T59" s="51" t="s">
        <v>389</v>
      </c>
      <c r="U59" s="51" t="s">
        <v>24</v>
      </c>
      <c r="V59" s="51" t="s">
        <v>389</v>
      </c>
      <c r="W59" s="51" t="s">
        <v>389</v>
      </c>
      <c r="X59" s="51" t="s">
        <v>389</v>
      </c>
      <c r="Y59" s="51" t="s">
        <v>389</v>
      </c>
      <c r="Z59" s="51" t="s">
        <v>389</v>
      </c>
      <c r="AA59" s="51" t="s">
        <v>389</v>
      </c>
      <c r="AB59" s="51" t="s">
        <v>389</v>
      </c>
      <c r="AC59" s="51" t="s">
        <v>389</v>
      </c>
      <c r="AD59" s="51" t="s">
        <v>389</v>
      </c>
      <c r="AE59" s="51" t="s">
        <v>389</v>
      </c>
      <c r="AF59" s="51" t="s">
        <v>389</v>
      </c>
      <c r="AG59" s="51" t="s">
        <v>389</v>
      </c>
      <c r="AH59" s="51" t="s">
        <v>389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6">
        <f t="shared" si="5"/>
        <v>0</v>
      </c>
      <c r="AP59" s="57">
        <f t="shared" si="6"/>
        <v>1</v>
      </c>
      <c r="AQ59" s="56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">
        <v>389</v>
      </c>
      <c r="H60" s="51" t="s">
        <v>24</v>
      </c>
      <c r="I60" s="51" t="s">
        <v>24</v>
      </c>
      <c r="J60" s="51" t="s">
        <v>24</v>
      </c>
      <c r="K60" s="51" t="s">
        <v>389</v>
      </c>
      <c r="L60" s="51" t="s">
        <v>389</v>
      </c>
      <c r="M60" s="51" t="s">
        <v>389</v>
      </c>
      <c r="N60" s="51" t="s">
        <v>59</v>
      </c>
      <c r="O60" s="51" t="s">
        <v>15</v>
      </c>
      <c r="P60" s="51" t="s">
        <v>24</v>
      </c>
      <c r="Q60" s="51" t="s">
        <v>389</v>
      </c>
      <c r="R60" s="51" t="s">
        <v>389</v>
      </c>
      <c r="S60" s="51" t="s">
        <v>24</v>
      </c>
      <c r="T60" s="51" t="s">
        <v>389</v>
      </c>
      <c r="U60" s="51" t="s">
        <v>389</v>
      </c>
      <c r="V60" s="51" t="s">
        <v>389</v>
      </c>
      <c r="W60" s="51" t="s">
        <v>389</v>
      </c>
      <c r="X60" s="51" t="s">
        <v>24</v>
      </c>
      <c r="Y60" s="51" t="s">
        <v>24</v>
      </c>
      <c r="Z60" s="51" t="s">
        <v>59</v>
      </c>
      <c r="AA60" s="51" t="s">
        <v>389</v>
      </c>
      <c r="AB60" s="51" t="s">
        <v>389</v>
      </c>
      <c r="AC60" s="51" t="s">
        <v>389</v>
      </c>
      <c r="AD60" s="51" t="s">
        <v>389</v>
      </c>
      <c r="AE60" s="51" t="s">
        <v>24</v>
      </c>
      <c r="AF60" s="51" t="s">
        <v>59</v>
      </c>
      <c r="AG60" s="51" t="s">
        <v>24</v>
      </c>
      <c r="AH60" s="51" t="s">
        <v>24</v>
      </c>
      <c r="AI60" s="49" t="s">
        <v>24</v>
      </c>
      <c r="AK60" s="32">
        <f t="shared" si="1"/>
        <v>1</v>
      </c>
      <c r="AL60" s="32">
        <f t="shared" si="2"/>
        <v>10</v>
      </c>
      <c r="AM60" s="32">
        <f t="shared" si="3"/>
        <v>3</v>
      </c>
      <c r="AN60" s="32">
        <f t="shared" si="4"/>
        <v>14</v>
      </c>
      <c r="AO60" s="56">
        <f t="shared" si="5"/>
        <v>7.1428571428571425E-2</v>
      </c>
      <c r="AP60" s="57">
        <f t="shared" si="6"/>
        <v>0.7142857142857143</v>
      </c>
      <c r="AQ60" s="56">
        <f t="shared" si="7"/>
        <v>0.21428571428571427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">
        <v>389</v>
      </c>
      <c r="H61" s="51" t="s">
        <v>15</v>
      </c>
      <c r="I61" s="51" t="s">
        <v>389</v>
      </c>
      <c r="J61" s="51" t="s">
        <v>389</v>
      </c>
      <c r="K61" s="51" t="s">
        <v>389</v>
      </c>
      <c r="L61" s="51" t="s">
        <v>389</v>
      </c>
      <c r="M61" s="51" t="s">
        <v>24</v>
      </c>
      <c r="N61" s="51" t="s">
        <v>389</v>
      </c>
      <c r="O61" s="51" t="s">
        <v>389</v>
      </c>
      <c r="P61" s="51" t="s">
        <v>15</v>
      </c>
      <c r="Q61" s="51" t="s">
        <v>389</v>
      </c>
      <c r="R61" s="51" t="s">
        <v>389</v>
      </c>
      <c r="S61" s="51" t="s">
        <v>24</v>
      </c>
      <c r="T61" s="51" t="s">
        <v>24</v>
      </c>
      <c r="U61" s="51" t="s">
        <v>15</v>
      </c>
      <c r="V61" s="51" t="s">
        <v>389</v>
      </c>
      <c r="W61" s="51" t="s">
        <v>24</v>
      </c>
      <c r="X61" s="51" t="s">
        <v>24</v>
      </c>
      <c r="Y61" s="51" t="s">
        <v>24</v>
      </c>
      <c r="Z61" s="51" t="s">
        <v>389</v>
      </c>
      <c r="AA61" s="51" t="s">
        <v>389</v>
      </c>
      <c r="AB61" s="51" t="s">
        <v>389</v>
      </c>
      <c r="AC61" s="51" t="s">
        <v>389</v>
      </c>
      <c r="AD61" s="51" t="s">
        <v>15</v>
      </c>
      <c r="AE61" s="51" t="s">
        <v>24</v>
      </c>
      <c r="AF61" s="51" t="s">
        <v>15</v>
      </c>
      <c r="AG61" s="51" t="s">
        <v>389</v>
      </c>
      <c r="AH61" s="51" t="s">
        <v>24</v>
      </c>
      <c r="AI61" s="49" t="s">
        <v>24</v>
      </c>
      <c r="AK61" s="32">
        <f t="shared" si="1"/>
        <v>5</v>
      </c>
      <c r="AL61" s="32">
        <f t="shared" si="2"/>
        <v>8</v>
      </c>
      <c r="AM61" s="32">
        <f t="shared" si="3"/>
        <v>0</v>
      </c>
      <c r="AN61" s="32">
        <f t="shared" si="4"/>
        <v>13</v>
      </c>
      <c r="AO61" s="56">
        <f t="shared" si="5"/>
        <v>0.38461538461538464</v>
      </c>
      <c r="AP61" s="57">
        <f t="shared" si="6"/>
        <v>0.61538461538461542</v>
      </c>
      <c r="AQ61" s="56">
        <f t="shared" si="7"/>
        <v>0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">
        <v>59</v>
      </c>
      <c r="H62" s="51" t="s">
        <v>389</v>
      </c>
      <c r="I62" s="51" t="s">
        <v>15</v>
      </c>
      <c r="J62" s="51" t="s">
        <v>15</v>
      </c>
      <c r="K62" s="51" t="s">
        <v>24</v>
      </c>
      <c r="L62" s="51" t="s">
        <v>389</v>
      </c>
      <c r="M62" s="51" t="s">
        <v>15</v>
      </c>
      <c r="N62" s="51" t="s">
        <v>389</v>
      </c>
      <c r="O62" s="51" t="s">
        <v>15</v>
      </c>
      <c r="P62" s="51" t="s">
        <v>389</v>
      </c>
      <c r="Q62" s="51" t="s">
        <v>15</v>
      </c>
      <c r="R62" s="51" t="s">
        <v>389</v>
      </c>
      <c r="S62" s="51" t="s">
        <v>15</v>
      </c>
      <c r="T62" s="51" t="s">
        <v>15</v>
      </c>
      <c r="U62" s="51" t="s">
        <v>15</v>
      </c>
      <c r="V62" s="51" t="s">
        <v>15</v>
      </c>
      <c r="W62" s="51" t="s">
        <v>389</v>
      </c>
      <c r="X62" s="51" t="s">
        <v>24</v>
      </c>
      <c r="Y62" s="51" t="s">
        <v>15</v>
      </c>
      <c r="Z62" s="51" t="s">
        <v>15</v>
      </c>
      <c r="AA62" s="51" t="s">
        <v>15</v>
      </c>
      <c r="AB62" s="51" t="s">
        <v>389</v>
      </c>
      <c r="AC62" s="51" t="s">
        <v>15</v>
      </c>
      <c r="AD62" s="51" t="s">
        <v>15</v>
      </c>
      <c r="AE62" s="51" t="s">
        <v>15</v>
      </c>
      <c r="AF62" s="51" t="s">
        <v>389</v>
      </c>
      <c r="AG62" s="51" t="s">
        <v>24</v>
      </c>
      <c r="AH62" s="51" t="s">
        <v>15</v>
      </c>
      <c r="AI62" s="49" t="s">
        <v>15</v>
      </c>
      <c r="AK62" s="32">
        <f t="shared" si="1"/>
        <v>16</v>
      </c>
      <c r="AL62" s="32">
        <f t="shared" si="2"/>
        <v>3</v>
      </c>
      <c r="AM62" s="32">
        <f t="shared" si="3"/>
        <v>1</v>
      </c>
      <c r="AN62" s="32">
        <f t="shared" si="4"/>
        <v>20</v>
      </c>
      <c r="AO62" s="57">
        <f t="shared" si="5"/>
        <v>0.8</v>
      </c>
      <c r="AP62" s="56">
        <f t="shared" si="6"/>
        <v>0.15</v>
      </c>
      <c r="AQ62" s="56">
        <f t="shared" si="7"/>
        <v>0.05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">
        <v>24</v>
      </c>
      <c r="H63" s="51" t="s">
        <v>15</v>
      </c>
      <c r="I63" s="51" t="s">
        <v>24</v>
      </c>
      <c r="J63" s="51" t="s">
        <v>24</v>
      </c>
      <c r="K63" s="51" t="s">
        <v>24</v>
      </c>
      <c r="L63" s="51" t="s">
        <v>59</v>
      </c>
      <c r="M63" s="51" t="s">
        <v>24</v>
      </c>
      <c r="N63" s="51" t="s">
        <v>389</v>
      </c>
      <c r="O63" s="51" t="s">
        <v>24</v>
      </c>
      <c r="P63" s="51" t="s">
        <v>389</v>
      </c>
      <c r="Q63" s="51" t="s">
        <v>389</v>
      </c>
      <c r="R63" s="51" t="s">
        <v>24</v>
      </c>
      <c r="S63" s="51" t="s">
        <v>24</v>
      </c>
      <c r="T63" s="51" t="s">
        <v>24</v>
      </c>
      <c r="U63" s="51" t="s">
        <v>24</v>
      </c>
      <c r="V63" s="51" t="s">
        <v>389</v>
      </c>
      <c r="W63" s="51" t="s">
        <v>24</v>
      </c>
      <c r="X63" s="51" t="s">
        <v>389</v>
      </c>
      <c r="Y63" s="51" t="s">
        <v>24</v>
      </c>
      <c r="Z63" s="51" t="s">
        <v>24</v>
      </c>
      <c r="AA63" s="51" t="s">
        <v>24</v>
      </c>
      <c r="AB63" s="51" t="s">
        <v>389</v>
      </c>
      <c r="AC63" s="51" t="s">
        <v>24</v>
      </c>
      <c r="AD63" s="51" t="s">
        <v>24</v>
      </c>
      <c r="AE63" s="51" t="s">
        <v>59</v>
      </c>
      <c r="AF63" s="51" t="s">
        <v>389</v>
      </c>
      <c r="AG63" s="51" t="s">
        <v>389</v>
      </c>
      <c r="AH63" s="51" t="s">
        <v>24</v>
      </c>
      <c r="AI63" s="49" t="s">
        <v>24</v>
      </c>
      <c r="AK63" s="32">
        <f t="shared" si="1"/>
        <v>1</v>
      </c>
      <c r="AL63" s="32">
        <f t="shared" si="2"/>
        <v>17</v>
      </c>
      <c r="AM63" s="32">
        <f t="shared" si="3"/>
        <v>2</v>
      </c>
      <c r="AN63" s="32">
        <f t="shared" si="4"/>
        <v>20</v>
      </c>
      <c r="AO63" s="56">
        <f t="shared" si="5"/>
        <v>0.05</v>
      </c>
      <c r="AP63" s="57">
        <f t="shared" si="6"/>
        <v>0.85</v>
      </c>
      <c r="AQ63" s="56">
        <f t="shared" si="7"/>
        <v>0.1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">
        <v>24</v>
      </c>
      <c r="H64" s="51" t="s">
        <v>389</v>
      </c>
      <c r="I64" s="51" t="s">
        <v>389</v>
      </c>
      <c r="J64" s="51" t="s">
        <v>24</v>
      </c>
      <c r="K64" s="51" t="s">
        <v>24</v>
      </c>
      <c r="L64" s="51" t="s">
        <v>24</v>
      </c>
      <c r="M64" s="51" t="s">
        <v>24</v>
      </c>
      <c r="N64" s="51" t="s">
        <v>389</v>
      </c>
      <c r="O64" s="51" t="s">
        <v>389</v>
      </c>
      <c r="P64" s="51" t="s">
        <v>389</v>
      </c>
      <c r="Q64" s="51" t="s">
        <v>389</v>
      </c>
      <c r="R64" s="51" t="s">
        <v>389</v>
      </c>
      <c r="S64" s="51" t="s">
        <v>24</v>
      </c>
      <c r="T64" s="51" t="s">
        <v>24</v>
      </c>
      <c r="U64" s="51" t="s">
        <v>24</v>
      </c>
      <c r="V64" s="51" t="s">
        <v>24</v>
      </c>
      <c r="W64" s="51" t="s">
        <v>389</v>
      </c>
      <c r="X64" s="51" t="s">
        <v>24</v>
      </c>
      <c r="Y64" s="51" t="s">
        <v>24</v>
      </c>
      <c r="Z64" s="51" t="s">
        <v>24</v>
      </c>
      <c r="AA64" s="51" t="s">
        <v>24</v>
      </c>
      <c r="AB64" s="51" t="s">
        <v>389</v>
      </c>
      <c r="AC64" s="51" t="s">
        <v>24</v>
      </c>
      <c r="AD64" s="51" t="s">
        <v>389</v>
      </c>
      <c r="AE64" s="51" t="s">
        <v>389</v>
      </c>
      <c r="AF64" s="51" t="s">
        <v>24</v>
      </c>
      <c r="AG64" s="51" t="s">
        <v>389</v>
      </c>
      <c r="AH64" s="51" t="s">
        <v>389</v>
      </c>
      <c r="AI64" s="49" t="s">
        <v>24</v>
      </c>
      <c r="AK64" s="32">
        <f t="shared" si="1"/>
        <v>0</v>
      </c>
      <c r="AL64" s="32">
        <f t="shared" si="2"/>
        <v>15</v>
      </c>
      <c r="AM64" s="32">
        <f t="shared" si="3"/>
        <v>0</v>
      </c>
      <c r="AN64" s="32">
        <f t="shared" si="4"/>
        <v>15</v>
      </c>
      <c r="AO64" s="56">
        <f t="shared" si="5"/>
        <v>0</v>
      </c>
      <c r="AP64" s="57">
        <f t="shared" si="6"/>
        <v>1</v>
      </c>
      <c r="AQ64" s="56">
        <f t="shared" si="7"/>
        <v>0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">
        <v>389</v>
      </c>
      <c r="H65" s="51" t="s">
        <v>389</v>
      </c>
      <c r="I65" s="51" t="s">
        <v>389</v>
      </c>
      <c r="J65" s="51" t="s">
        <v>389</v>
      </c>
      <c r="K65" s="51" t="s">
        <v>389</v>
      </c>
      <c r="L65" s="51" t="s">
        <v>389</v>
      </c>
      <c r="M65" s="51" t="s">
        <v>389</v>
      </c>
      <c r="N65" s="51" t="s">
        <v>389</v>
      </c>
      <c r="O65" s="51" t="s">
        <v>389</v>
      </c>
      <c r="P65" s="51" t="s">
        <v>389</v>
      </c>
      <c r="Q65" s="51" t="s">
        <v>389</v>
      </c>
      <c r="R65" s="51" t="s">
        <v>389</v>
      </c>
      <c r="S65" s="51" t="s">
        <v>389</v>
      </c>
      <c r="T65" s="51" t="s">
        <v>389</v>
      </c>
      <c r="U65" s="51" t="s">
        <v>389</v>
      </c>
      <c r="V65" s="51" t="s">
        <v>389</v>
      </c>
      <c r="W65" s="51" t="s">
        <v>389</v>
      </c>
      <c r="X65" s="51" t="s">
        <v>389</v>
      </c>
      <c r="Y65" s="51" t="s">
        <v>389</v>
      </c>
      <c r="Z65" s="51" t="s">
        <v>389</v>
      </c>
      <c r="AA65" s="51" t="s">
        <v>389</v>
      </c>
      <c r="AB65" s="51" t="s">
        <v>389</v>
      </c>
      <c r="AC65" s="51" t="s">
        <v>389</v>
      </c>
      <c r="AD65" s="51" t="s">
        <v>389</v>
      </c>
      <c r="AE65" s="51" t="s">
        <v>389</v>
      </c>
      <c r="AF65" s="51" t="s">
        <v>389</v>
      </c>
      <c r="AG65" s="51" t="s">
        <v>389</v>
      </c>
      <c r="AH65" s="51" t="s">
        <v>389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6">
        <f t="shared" si="5"/>
        <v>0</v>
      </c>
      <c r="AP65" s="56">
        <f t="shared" si="6"/>
        <v>0</v>
      </c>
      <c r="AQ65" s="56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">
        <v>389</v>
      </c>
      <c r="H66" s="51" t="s">
        <v>389</v>
      </c>
      <c r="I66" s="51" t="s">
        <v>389</v>
      </c>
      <c r="J66" s="51" t="s">
        <v>389</v>
      </c>
      <c r="K66" s="51" t="s">
        <v>389</v>
      </c>
      <c r="L66" s="51" t="s">
        <v>389</v>
      </c>
      <c r="M66" s="51" t="s">
        <v>389</v>
      </c>
      <c r="N66" s="51" t="s">
        <v>389</v>
      </c>
      <c r="O66" s="51" t="s">
        <v>389</v>
      </c>
      <c r="P66" s="51" t="s">
        <v>389</v>
      </c>
      <c r="Q66" s="51" t="s">
        <v>389</v>
      </c>
      <c r="R66" s="51" t="s">
        <v>389</v>
      </c>
      <c r="S66" s="51" t="s">
        <v>389</v>
      </c>
      <c r="T66" s="51" t="s">
        <v>389</v>
      </c>
      <c r="U66" s="51" t="s">
        <v>389</v>
      </c>
      <c r="V66" s="51" t="s">
        <v>389</v>
      </c>
      <c r="W66" s="51" t="s">
        <v>389</v>
      </c>
      <c r="X66" s="51" t="s">
        <v>389</v>
      </c>
      <c r="Y66" s="51" t="s">
        <v>389</v>
      </c>
      <c r="Z66" s="51" t="s">
        <v>389</v>
      </c>
      <c r="AA66" s="51" t="s">
        <v>389</v>
      </c>
      <c r="AB66" s="51" t="s">
        <v>389</v>
      </c>
      <c r="AC66" s="51" t="s">
        <v>389</v>
      </c>
      <c r="AD66" s="51" t="s">
        <v>389</v>
      </c>
      <c r="AE66" s="51" t="s">
        <v>389</v>
      </c>
      <c r="AF66" s="51" t="s">
        <v>389</v>
      </c>
      <c r="AG66" s="51" t="s">
        <v>389</v>
      </c>
      <c r="AH66" s="51" t="s">
        <v>389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6">
        <f t="shared" si="5"/>
        <v>0</v>
      </c>
      <c r="AP66" s="56">
        <f t="shared" si="6"/>
        <v>0</v>
      </c>
      <c r="AQ66" s="56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">
        <v>389</v>
      </c>
      <c r="H67" s="51" t="s">
        <v>389</v>
      </c>
      <c r="I67" s="51" t="s">
        <v>389</v>
      </c>
      <c r="J67" s="51" t="s">
        <v>389</v>
      </c>
      <c r="K67" s="51" t="s">
        <v>389</v>
      </c>
      <c r="L67" s="51" t="s">
        <v>389</v>
      </c>
      <c r="M67" s="51" t="s">
        <v>389</v>
      </c>
      <c r="N67" s="51" t="s">
        <v>389</v>
      </c>
      <c r="O67" s="51" t="s">
        <v>389</v>
      </c>
      <c r="P67" s="51" t="s">
        <v>389</v>
      </c>
      <c r="Q67" s="51" t="s">
        <v>389</v>
      </c>
      <c r="R67" s="51" t="s">
        <v>389</v>
      </c>
      <c r="S67" s="51" t="s">
        <v>389</v>
      </c>
      <c r="T67" s="51" t="s">
        <v>389</v>
      </c>
      <c r="U67" s="51" t="s">
        <v>389</v>
      </c>
      <c r="V67" s="51" t="s">
        <v>389</v>
      </c>
      <c r="W67" s="51" t="s">
        <v>389</v>
      </c>
      <c r="X67" s="51" t="s">
        <v>389</v>
      </c>
      <c r="Y67" s="51" t="s">
        <v>389</v>
      </c>
      <c r="Z67" s="51" t="s">
        <v>389</v>
      </c>
      <c r="AA67" s="51" t="s">
        <v>389</v>
      </c>
      <c r="AB67" s="51" t="s">
        <v>389</v>
      </c>
      <c r="AC67" s="51" t="s">
        <v>389</v>
      </c>
      <c r="AD67" s="51" t="s">
        <v>389</v>
      </c>
      <c r="AE67" s="51" t="s">
        <v>389</v>
      </c>
      <c r="AF67" s="51" t="s">
        <v>389</v>
      </c>
      <c r="AG67" s="51" t="s">
        <v>389</v>
      </c>
      <c r="AH67" s="51" t="s">
        <v>389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6">
        <f t="shared" si="5"/>
        <v>0</v>
      </c>
      <c r="AP67" s="56">
        <f t="shared" si="6"/>
        <v>0</v>
      </c>
      <c r="AQ67" s="56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">
        <v>389</v>
      </c>
      <c r="H68" s="51" t="s">
        <v>24</v>
      </c>
      <c r="I68" s="51" t="s">
        <v>389</v>
      </c>
      <c r="J68" s="51" t="s">
        <v>389</v>
      </c>
      <c r="K68" s="51" t="s">
        <v>389</v>
      </c>
      <c r="L68" s="51" t="s">
        <v>389</v>
      </c>
      <c r="M68" s="51" t="s">
        <v>389</v>
      </c>
      <c r="N68" s="51" t="s">
        <v>389</v>
      </c>
      <c r="O68" s="51" t="s">
        <v>389</v>
      </c>
      <c r="P68" s="51" t="s">
        <v>15</v>
      </c>
      <c r="Q68" s="51" t="s">
        <v>389</v>
      </c>
      <c r="R68" s="51" t="s">
        <v>389</v>
      </c>
      <c r="S68" s="51" t="s">
        <v>389</v>
      </c>
      <c r="T68" s="51" t="s">
        <v>389</v>
      </c>
      <c r="U68" s="51" t="s">
        <v>389</v>
      </c>
      <c r="V68" s="51" t="s">
        <v>389</v>
      </c>
      <c r="W68" s="51" t="s">
        <v>389</v>
      </c>
      <c r="X68" s="51" t="s">
        <v>389</v>
      </c>
      <c r="Y68" s="51" t="s">
        <v>389</v>
      </c>
      <c r="Z68" s="51" t="s">
        <v>24</v>
      </c>
      <c r="AA68" s="51" t="s">
        <v>15</v>
      </c>
      <c r="AB68" s="51" t="s">
        <v>389</v>
      </c>
      <c r="AC68" s="51" t="s">
        <v>15</v>
      </c>
      <c r="AD68" s="51" t="s">
        <v>389</v>
      </c>
      <c r="AE68" s="51" t="s">
        <v>389</v>
      </c>
      <c r="AF68" s="51" t="s">
        <v>389</v>
      </c>
      <c r="AG68" s="51" t="s">
        <v>15</v>
      </c>
      <c r="AH68" s="51" t="s">
        <v>15</v>
      </c>
      <c r="AI68" s="49" t="s">
        <v>15</v>
      </c>
      <c r="AK68" s="32">
        <f t="shared" si="1"/>
        <v>5</v>
      </c>
      <c r="AL68" s="32">
        <f t="shared" si="2"/>
        <v>2</v>
      </c>
      <c r="AM68" s="32">
        <f t="shared" si="3"/>
        <v>0</v>
      </c>
      <c r="AN68" s="32">
        <f t="shared" si="4"/>
        <v>7</v>
      </c>
      <c r="AO68" s="57">
        <f t="shared" si="5"/>
        <v>0.7142857142857143</v>
      </c>
      <c r="AP68" s="56">
        <f t="shared" si="6"/>
        <v>0.2857142857142857</v>
      </c>
      <c r="AQ68" s="56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">
        <v>389</v>
      </c>
      <c r="H69" s="51" t="s">
        <v>389</v>
      </c>
      <c r="I69" s="51" t="s">
        <v>389</v>
      </c>
      <c r="J69" s="51" t="s">
        <v>389</v>
      </c>
      <c r="K69" s="51" t="s">
        <v>389</v>
      </c>
      <c r="L69" s="51" t="s">
        <v>389</v>
      </c>
      <c r="M69" s="51" t="s">
        <v>389</v>
      </c>
      <c r="N69" s="51" t="s">
        <v>389</v>
      </c>
      <c r="O69" s="51" t="s">
        <v>389</v>
      </c>
      <c r="P69" s="51" t="s">
        <v>389</v>
      </c>
      <c r="Q69" s="51" t="s">
        <v>389</v>
      </c>
      <c r="R69" s="51" t="s">
        <v>389</v>
      </c>
      <c r="S69" s="51" t="s">
        <v>389</v>
      </c>
      <c r="T69" s="51" t="s">
        <v>389</v>
      </c>
      <c r="U69" s="51" t="s">
        <v>389</v>
      </c>
      <c r="V69" s="51" t="s">
        <v>389</v>
      </c>
      <c r="W69" s="51" t="s">
        <v>389</v>
      </c>
      <c r="X69" s="51" t="s">
        <v>389</v>
      </c>
      <c r="Y69" s="51" t="s">
        <v>389</v>
      </c>
      <c r="Z69" s="51" t="s">
        <v>389</v>
      </c>
      <c r="AA69" s="51" t="s">
        <v>389</v>
      </c>
      <c r="AB69" s="51" t="s">
        <v>389</v>
      </c>
      <c r="AC69" s="51" t="s">
        <v>389</v>
      </c>
      <c r="AD69" s="51" t="s">
        <v>389</v>
      </c>
      <c r="AE69" s="51" t="s">
        <v>389</v>
      </c>
      <c r="AF69" s="51" t="s">
        <v>389</v>
      </c>
      <c r="AG69" s="51" t="s">
        <v>389</v>
      </c>
      <c r="AH69" s="51" t="s">
        <v>389</v>
      </c>
      <c r="AI69" s="49"/>
      <c r="AK69" s="32">
        <f t="shared" si="1"/>
        <v>0</v>
      </c>
      <c r="AL69" s="32">
        <f t="shared" si="2"/>
        <v>0</v>
      </c>
      <c r="AM69" s="32">
        <f t="shared" si="3"/>
        <v>0</v>
      </c>
      <c r="AN69" s="32">
        <f t="shared" si="4"/>
        <v>0</v>
      </c>
      <c r="AO69" s="56">
        <f t="shared" si="5"/>
        <v>0</v>
      </c>
      <c r="AP69" s="56">
        <f t="shared" si="6"/>
        <v>0</v>
      </c>
      <c r="AQ69" s="56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">
        <v>389</v>
      </c>
      <c r="H70" s="51" t="s">
        <v>24</v>
      </c>
      <c r="I70" s="51" t="s">
        <v>389</v>
      </c>
      <c r="J70" s="51" t="s">
        <v>389</v>
      </c>
      <c r="K70" s="51" t="s">
        <v>389</v>
      </c>
      <c r="L70" s="51" t="s">
        <v>389</v>
      </c>
      <c r="M70" s="51" t="s">
        <v>389</v>
      </c>
      <c r="N70" s="51" t="s">
        <v>389</v>
      </c>
      <c r="O70" s="51" t="s">
        <v>389</v>
      </c>
      <c r="P70" s="51" t="s">
        <v>389</v>
      </c>
      <c r="Q70" s="51" t="s">
        <v>389</v>
      </c>
      <c r="R70" s="51" t="s">
        <v>389</v>
      </c>
      <c r="S70" s="51" t="s">
        <v>389</v>
      </c>
      <c r="T70" s="51" t="s">
        <v>389</v>
      </c>
      <c r="U70" s="51" t="s">
        <v>389</v>
      </c>
      <c r="V70" s="51" t="s">
        <v>389</v>
      </c>
      <c r="W70" s="51" t="s">
        <v>389</v>
      </c>
      <c r="X70" s="51" t="s">
        <v>389</v>
      </c>
      <c r="Y70" s="51" t="s">
        <v>389</v>
      </c>
      <c r="Z70" s="51" t="s">
        <v>389</v>
      </c>
      <c r="AA70" s="51" t="s">
        <v>389</v>
      </c>
      <c r="AB70" s="51" t="s">
        <v>389</v>
      </c>
      <c r="AC70" s="51" t="s">
        <v>389</v>
      </c>
      <c r="AD70" s="51" t="s">
        <v>24</v>
      </c>
      <c r="AE70" s="51" t="s">
        <v>389</v>
      </c>
      <c r="AF70" s="51" t="s">
        <v>389</v>
      </c>
      <c r="AG70" s="51" t="s">
        <v>389</v>
      </c>
      <c r="AH70" s="51" t="s">
        <v>24</v>
      </c>
      <c r="AI70" s="49" t="s">
        <v>24</v>
      </c>
      <c r="AK70" s="32">
        <f t="shared" si="1"/>
        <v>0</v>
      </c>
      <c r="AL70" s="32">
        <f t="shared" si="2"/>
        <v>3</v>
      </c>
      <c r="AM70" s="32">
        <f t="shared" si="3"/>
        <v>0</v>
      </c>
      <c r="AN70" s="32">
        <f t="shared" si="4"/>
        <v>3</v>
      </c>
      <c r="AO70" s="56">
        <f t="shared" si="5"/>
        <v>0</v>
      </c>
      <c r="AP70" s="57">
        <f t="shared" si="6"/>
        <v>1</v>
      </c>
      <c r="AQ70" s="56">
        <f t="shared" si="7"/>
        <v>0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">
        <v>389</v>
      </c>
      <c r="H71" s="51" t="s">
        <v>389</v>
      </c>
      <c r="I71" s="51" t="s">
        <v>389</v>
      </c>
      <c r="J71" s="51" t="s">
        <v>389</v>
      </c>
      <c r="K71" s="51" t="s">
        <v>389</v>
      </c>
      <c r="L71" s="51" t="s">
        <v>389</v>
      </c>
      <c r="M71" s="51" t="s">
        <v>389</v>
      </c>
      <c r="N71" s="51" t="s">
        <v>389</v>
      </c>
      <c r="O71" s="51" t="s">
        <v>389</v>
      </c>
      <c r="P71" s="51" t="s">
        <v>389</v>
      </c>
      <c r="Q71" s="51" t="s">
        <v>389</v>
      </c>
      <c r="R71" s="51" t="s">
        <v>389</v>
      </c>
      <c r="S71" s="51" t="s">
        <v>389</v>
      </c>
      <c r="T71" s="51" t="s">
        <v>389</v>
      </c>
      <c r="U71" s="51" t="s">
        <v>389</v>
      </c>
      <c r="V71" s="51" t="s">
        <v>389</v>
      </c>
      <c r="W71" s="51" t="s">
        <v>389</v>
      </c>
      <c r="X71" s="51" t="s">
        <v>389</v>
      </c>
      <c r="Y71" s="51" t="s">
        <v>389</v>
      </c>
      <c r="Z71" s="51" t="s">
        <v>389</v>
      </c>
      <c r="AA71" s="51" t="s">
        <v>389</v>
      </c>
      <c r="AB71" s="51" t="s">
        <v>389</v>
      </c>
      <c r="AC71" s="51" t="s">
        <v>389</v>
      </c>
      <c r="AD71" s="51" t="s">
        <v>389</v>
      </c>
      <c r="AE71" s="51" t="s">
        <v>389</v>
      </c>
      <c r="AF71" s="51" t="s">
        <v>389</v>
      </c>
      <c r="AG71" s="51" t="s">
        <v>389</v>
      </c>
      <c r="AH71" s="51" t="s">
        <v>389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6">
        <f t="shared" si="5"/>
        <v>0</v>
      </c>
      <c r="AP71" s="56">
        <f t="shared" si="6"/>
        <v>0</v>
      </c>
      <c r="AQ71" s="56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">
        <v>389</v>
      </c>
      <c r="H72" s="51" t="s">
        <v>15</v>
      </c>
      <c r="I72" s="51" t="s">
        <v>389</v>
      </c>
      <c r="J72" s="51" t="s">
        <v>24</v>
      </c>
      <c r="K72" s="51" t="s">
        <v>389</v>
      </c>
      <c r="L72" s="51" t="s">
        <v>24</v>
      </c>
      <c r="M72" s="51" t="s">
        <v>389</v>
      </c>
      <c r="N72" s="51" t="s">
        <v>24</v>
      </c>
      <c r="O72" s="51" t="s">
        <v>389</v>
      </c>
      <c r="P72" s="51" t="s">
        <v>389</v>
      </c>
      <c r="Q72" s="51" t="s">
        <v>389</v>
      </c>
      <c r="R72" s="51" t="s">
        <v>389</v>
      </c>
      <c r="S72" s="51" t="s">
        <v>389</v>
      </c>
      <c r="T72" s="51" t="s">
        <v>389</v>
      </c>
      <c r="U72" s="51" t="s">
        <v>389</v>
      </c>
      <c r="V72" s="51" t="s">
        <v>389</v>
      </c>
      <c r="W72" s="51" t="s">
        <v>389</v>
      </c>
      <c r="X72" s="51" t="s">
        <v>389</v>
      </c>
      <c r="Y72" s="51" t="s">
        <v>389</v>
      </c>
      <c r="Z72" s="51" t="s">
        <v>24</v>
      </c>
      <c r="AA72" s="51" t="s">
        <v>389</v>
      </c>
      <c r="AB72" s="51" t="s">
        <v>389</v>
      </c>
      <c r="AC72" s="51" t="s">
        <v>389</v>
      </c>
      <c r="AD72" s="51" t="s">
        <v>389</v>
      </c>
      <c r="AE72" s="51" t="s">
        <v>389</v>
      </c>
      <c r="AF72" s="51" t="s">
        <v>389</v>
      </c>
      <c r="AG72" s="51" t="s">
        <v>24</v>
      </c>
      <c r="AH72" s="51" t="s">
        <v>15</v>
      </c>
      <c r="AI72" s="49" t="s">
        <v>24</v>
      </c>
      <c r="AK72" s="32">
        <f t="shared" si="1"/>
        <v>2</v>
      </c>
      <c r="AL72" s="32">
        <f t="shared" si="2"/>
        <v>5</v>
      </c>
      <c r="AM72" s="32">
        <f t="shared" si="3"/>
        <v>0</v>
      </c>
      <c r="AN72" s="32">
        <f t="shared" si="4"/>
        <v>7</v>
      </c>
      <c r="AO72" s="56">
        <f t="shared" si="5"/>
        <v>0.2857142857142857</v>
      </c>
      <c r="AP72" s="57">
        <f t="shared" si="6"/>
        <v>0.7142857142857143</v>
      </c>
      <c r="AQ72" s="56">
        <f t="shared" si="7"/>
        <v>0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">
        <v>24</v>
      </c>
      <c r="H73" s="51" t="s">
        <v>59</v>
      </c>
      <c r="I73" s="51" t="s">
        <v>59</v>
      </c>
      <c r="J73" s="51" t="s">
        <v>24</v>
      </c>
      <c r="K73" s="51" t="s">
        <v>15</v>
      </c>
      <c r="L73" s="51" t="s">
        <v>59</v>
      </c>
      <c r="M73" s="51" t="s">
        <v>24</v>
      </c>
      <c r="N73" s="51" t="s">
        <v>15</v>
      </c>
      <c r="O73" s="51" t="s">
        <v>24</v>
      </c>
      <c r="P73" s="51" t="s">
        <v>15</v>
      </c>
      <c r="Q73" s="51" t="s">
        <v>389</v>
      </c>
      <c r="R73" s="51" t="s">
        <v>24</v>
      </c>
      <c r="S73" s="51" t="s">
        <v>59</v>
      </c>
      <c r="T73" s="51" t="s">
        <v>59</v>
      </c>
      <c r="U73" s="51" t="s">
        <v>389</v>
      </c>
      <c r="V73" s="51" t="s">
        <v>389</v>
      </c>
      <c r="W73" s="51" t="s">
        <v>24</v>
      </c>
      <c r="X73" s="51" t="s">
        <v>24</v>
      </c>
      <c r="Y73" s="51" t="s">
        <v>59</v>
      </c>
      <c r="Z73" s="51" t="s">
        <v>59</v>
      </c>
      <c r="AA73" s="51" t="s">
        <v>59</v>
      </c>
      <c r="AB73" s="51" t="s">
        <v>59</v>
      </c>
      <c r="AC73" s="51" t="s">
        <v>59</v>
      </c>
      <c r="AD73" s="51" t="s">
        <v>59</v>
      </c>
      <c r="AE73" s="51" t="s">
        <v>59</v>
      </c>
      <c r="AF73" s="51" t="s">
        <v>15</v>
      </c>
      <c r="AG73" s="51" t="s">
        <v>15</v>
      </c>
      <c r="AH73" s="51" t="s">
        <v>59</v>
      </c>
      <c r="AI73" s="49" t="s">
        <v>59</v>
      </c>
      <c r="AK73" s="32">
        <f t="shared" si="1"/>
        <v>5</v>
      </c>
      <c r="AL73" s="32">
        <f t="shared" si="2"/>
        <v>7</v>
      </c>
      <c r="AM73" s="32">
        <f t="shared" si="3"/>
        <v>13</v>
      </c>
      <c r="AN73" s="32">
        <f t="shared" si="4"/>
        <v>25</v>
      </c>
      <c r="AO73" s="56">
        <f t="shared" si="5"/>
        <v>0.2</v>
      </c>
      <c r="AP73" s="56">
        <f t="shared" si="6"/>
        <v>0.28000000000000003</v>
      </c>
      <c r="AQ73" s="57">
        <f t="shared" si="7"/>
        <v>0.52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">
        <v>24</v>
      </c>
      <c r="H74" s="51" t="s">
        <v>59</v>
      </c>
      <c r="I74" s="51" t="s">
        <v>59</v>
      </c>
      <c r="J74" s="51" t="s">
        <v>389</v>
      </c>
      <c r="K74" s="51" t="s">
        <v>24</v>
      </c>
      <c r="L74" s="51" t="s">
        <v>24</v>
      </c>
      <c r="M74" s="51" t="s">
        <v>24</v>
      </c>
      <c r="N74" s="51" t="s">
        <v>389</v>
      </c>
      <c r="O74" s="51" t="s">
        <v>389</v>
      </c>
      <c r="P74" s="51" t="s">
        <v>15</v>
      </c>
      <c r="Q74" s="51" t="s">
        <v>24</v>
      </c>
      <c r="R74" s="51" t="s">
        <v>24</v>
      </c>
      <c r="S74" s="51" t="s">
        <v>24</v>
      </c>
      <c r="T74" s="51" t="s">
        <v>24</v>
      </c>
      <c r="U74" s="51" t="s">
        <v>389</v>
      </c>
      <c r="V74" s="51" t="s">
        <v>389</v>
      </c>
      <c r="W74" s="51" t="s">
        <v>24</v>
      </c>
      <c r="X74" s="51" t="s">
        <v>24</v>
      </c>
      <c r="Y74" s="51" t="s">
        <v>24</v>
      </c>
      <c r="Z74" s="51" t="s">
        <v>24</v>
      </c>
      <c r="AA74" s="51" t="s">
        <v>24</v>
      </c>
      <c r="AB74" s="51" t="s">
        <v>24</v>
      </c>
      <c r="AC74" s="51" t="s">
        <v>389</v>
      </c>
      <c r="AD74" s="51" t="s">
        <v>24</v>
      </c>
      <c r="AE74" s="51" t="s">
        <v>24</v>
      </c>
      <c r="AF74" s="51" t="s">
        <v>24</v>
      </c>
      <c r="AG74" s="51" t="s">
        <v>24</v>
      </c>
      <c r="AH74" s="51" t="s">
        <v>15</v>
      </c>
      <c r="AI74" s="49" t="s">
        <v>24</v>
      </c>
      <c r="AK74" s="32">
        <f t="shared" si="1"/>
        <v>2</v>
      </c>
      <c r="AL74" s="32">
        <f t="shared" si="2"/>
        <v>18</v>
      </c>
      <c r="AM74" s="32">
        <f t="shared" si="3"/>
        <v>2</v>
      </c>
      <c r="AN74" s="32">
        <f t="shared" si="4"/>
        <v>22</v>
      </c>
      <c r="AO74" s="56">
        <f t="shared" si="5"/>
        <v>9.0909090909090912E-2</v>
      </c>
      <c r="AP74" s="57">
        <f t="shared" si="6"/>
        <v>0.81818181818181823</v>
      </c>
      <c r="AQ74" s="56">
        <f t="shared" si="7"/>
        <v>9.0909090909090912E-2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">
        <v>389</v>
      </c>
      <c r="H75" s="51" t="s">
        <v>389</v>
      </c>
      <c r="I75" s="51" t="s">
        <v>389</v>
      </c>
      <c r="J75" s="51" t="s">
        <v>389</v>
      </c>
      <c r="K75" s="51" t="s">
        <v>389</v>
      </c>
      <c r="L75" s="51" t="s">
        <v>389</v>
      </c>
      <c r="M75" s="51" t="s">
        <v>389</v>
      </c>
      <c r="N75" s="51" t="s">
        <v>389</v>
      </c>
      <c r="O75" s="51" t="s">
        <v>389</v>
      </c>
      <c r="P75" s="51" t="s">
        <v>389</v>
      </c>
      <c r="Q75" s="51" t="s">
        <v>389</v>
      </c>
      <c r="R75" s="51" t="s">
        <v>389</v>
      </c>
      <c r="S75" s="51" t="s">
        <v>389</v>
      </c>
      <c r="T75" s="51" t="s">
        <v>389</v>
      </c>
      <c r="U75" s="51" t="s">
        <v>389</v>
      </c>
      <c r="V75" s="51" t="s">
        <v>389</v>
      </c>
      <c r="W75" s="51" t="s">
        <v>389</v>
      </c>
      <c r="X75" s="51" t="s">
        <v>389</v>
      </c>
      <c r="Y75" s="51" t="s">
        <v>389</v>
      </c>
      <c r="Z75" s="51" t="s">
        <v>389</v>
      </c>
      <c r="AA75" s="51" t="s">
        <v>389</v>
      </c>
      <c r="AB75" s="51" t="s">
        <v>389</v>
      </c>
      <c r="AC75" s="51" t="s">
        <v>389</v>
      </c>
      <c r="AD75" s="51" t="s">
        <v>389</v>
      </c>
      <c r="AE75" s="51" t="s">
        <v>389</v>
      </c>
      <c r="AF75" s="51" t="s">
        <v>389</v>
      </c>
      <c r="AG75" s="51" t="s">
        <v>389</v>
      </c>
      <c r="AH75" s="51" t="s">
        <v>389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6">
        <f t="shared" ref="AO75:AO76" si="12">IFERROR(AK75/$AN75,0)</f>
        <v>0</v>
      </c>
      <c r="AP75" s="56">
        <f t="shared" ref="AP75:AP76" si="13">IFERROR(AL75/$AN75,0)</f>
        <v>0</v>
      </c>
      <c r="AQ75" s="56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">
        <v>389</v>
      </c>
      <c r="H76" s="51" t="s">
        <v>389</v>
      </c>
      <c r="I76" s="51" t="s">
        <v>389</v>
      </c>
      <c r="J76" s="51" t="s">
        <v>389</v>
      </c>
      <c r="K76" s="51" t="s">
        <v>389</v>
      </c>
      <c r="L76" s="51" t="s">
        <v>389</v>
      </c>
      <c r="M76" s="51" t="s">
        <v>389</v>
      </c>
      <c r="N76" s="51" t="s">
        <v>389</v>
      </c>
      <c r="O76" s="51" t="s">
        <v>389</v>
      </c>
      <c r="P76" s="51" t="s">
        <v>389</v>
      </c>
      <c r="Q76" s="51" t="s">
        <v>389</v>
      </c>
      <c r="R76" s="51" t="s">
        <v>389</v>
      </c>
      <c r="S76" s="51" t="s">
        <v>389</v>
      </c>
      <c r="T76" s="51" t="s">
        <v>389</v>
      </c>
      <c r="U76" s="51" t="s">
        <v>389</v>
      </c>
      <c r="V76" s="51" t="s">
        <v>389</v>
      </c>
      <c r="W76" s="51" t="s">
        <v>389</v>
      </c>
      <c r="X76" s="51" t="s">
        <v>389</v>
      </c>
      <c r="Y76" s="51" t="s">
        <v>389</v>
      </c>
      <c r="Z76" s="51" t="s">
        <v>389</v>
      </c>
      <c r="AA76" s="51" t="s">
        <v>389</v>
      </c>
      <c r="AB76" s="51" t="s">
        <v>389</v>
      </c>
      <c r="AC76" s="51" t="s">
        <v>389</v>
      </c>
      <c r="AD76" s="51" t="s">
        <v>389</v>
      </c>
      <c r="AE76" s="51" t="s">
        <v>389</v>
      </c>
      <c r="AF76" s="51" t="s">
        <v>389</v>
      </c>
      <c r="AG76" s="51" t="s">
        <v>389</v>
      </c>
      <c r="AH76" s="51" t="s">
        <v>389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6">
        <f t="shared" si="12"/>
        <v>0</v>
      </c>
      <c r="AP76" s="56">
        <f t="shared" si="13"/>
        <v>0</v>
      </c>
      <c r="AQ76" s="56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v>0.39283232772323506</v>
      </c>
      <c r="H82" s="54">
        <v>0.22503775103059162</v>
      </c>
      <c r="I82" s="54">
        <v>0.21692601536545045</v>
      </c>
      <c r="J82" s="54">
        <v>7.7334055508590738E-2</v>
      </c>
      <c r="K82" s="54">
        <v>0.19478452175158953</v>
      </c>
      <c r="L82" s="54">
        <v>0.48152402869442251</v>
      </c>
      <c r="M82" s="54">
        <v>0.67078673514851661</v>
      </c>
      <c r="N82" s="54">
        <v>0.90352443146271755</v>
      </c>
      <c r="O82" s="54">
        <v>0.2076527424245414</v>
      </c>
      <c r="P82" s="54">
        <v>0.57707862212943428</v>
      </c>
      <c r="Q82" s="54">
        <v>0</v>
      </c>
      <c r="R82" s="54">
        <v>0.37159736405539612</v>
      </c>
      <c r="S82" s="54">
        <v>0.53742786197394399</v>
      </c>
      <c r="T82" s="54">
        <v>0.55662340005493072</v>
      </c>
      <c r="U82" s="54">
        <v>0.56039592972306551</v>
      </c>
      <c r="V82" s="54">
        <v>0.27693383676344002</v>
      </c>
      <c r="W82" s="54">
        <v>4.419188483820348E-2</v>
      </c>
      <c r="X82" s="54">
        <v>0.32478071762332639</v>
      </c>
      <c r="Y82" s="54">
        <v>0.66191000318322835</v>
      </c>
      <c r="Z82" s="54">
        <v>0.21928558816922286</v>
      </c>
      <c r="AA82" s="54">
        <v>0.51618504297426948</v>
      </c>
      <c r="AB82" s="54">
        <v>0.3582187287266651</v>
      </c>
      <c r="AC82" s="54">
        <v>0.19034199263638524</v>
      </c>
      <c r="AD82" s="54">
        <v>0.50304112900676601</v>
      </c>
      <c r="AE82" s="54">
        <v>0.22808387463329485</v>
      </c>
      <c r="AF82" s="54">
        <v>0.14401221923196064</v>
      </c>
      <c r="AG82" s="54">
        <v>0.23840364961818597</v>
      </c>
      <c r="AH82" s="54">
        <v>0.30301779482372176</v>
      </c>
      <c r="AI82" s="54">
        <v>0.41948035293144986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 t="s">
        <v>389</v>
      </c>
      <c r="H83" s="54" t="s">
        <v>389</v>
      </c>
      <c r="I83" s="54" t="s">
        <v>389</v>
      </c>
      <c r="J83" s="54" t="s">
        <v>389</v>
      </c>
      <c r="K83" s="54" t="s">
        <v>389</v>
      </c>
      <c r="L83" s="54">
        <v>0</v>
      </c>
      <c r="M83" s="54" t="s">
        <v>389</v>
      </c>
      <c r="N83" s="54" t="s">
        <v>389</v>
      </c>
      <c r="O83" s="54">
        <v>0.39249296413375484</v>
      </c>
      <c r="P83" s="54" t="s">
        <v>389</v>
      </c>
      <c r="Q83" s="54" t="s">
        <v>389</v>
      </c>
      <c r="R83" s="54" t="s">
        <v>389</v>
      </c>
      <c r="S83" s="54" t="s">
        <v>389</v>
      </c>
      <c r="T83" s="54" t="s">
        <v>389</v>
      </c>
      <c r="U83" s="54" t="s">
        <v>389</v>
      </c>
      <c r="V83" s="54" t="s">
        <v>389</v>
      </c>
      <c r="W83" s="54" t="s">
        <v>389</v>
      </c>
      <c r="X83" s="54" t="s">
        <v>389</v>
      </c>
      <c r="Y83" s="54" t="s">
        <v>389</v>
      </c>
      <c r="Z83" s="54" t="s">
        <v>389</v>
      </c>
      <c r="AA83" s="54" t="s">
        <v>389</v>
      </c>
      <c r="AB83" s="54" t="s">
        <v>389</v>
      </c>
      <c r="AC83" s="54" t="s">
        <v>389</v>
      </c>
      <c r="AD83" s="54" t="s">
        <v>389</v>
      </c>
      <c r="AE83" s="54" t="s">
        <v>389</v>
      </c>
      <c r="AF83" s="54" t="s">
        <v>389</v>
      </c>
      <c r="AG83" s="54" t="s">
        <v>389</v>
      </c>
      <c r="AH83" s="54" t="s">
        <v>389</v>
      </c>
      <c r="AI83" s="54">
        <v>0.39073143365511015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 t="s">
        <v>389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 t="s">
        <v>389</v>
      </c>
      <c r="H85" s="54">
        <v>0.12529225655953438</v>
      </c>
      <c r="I85" s="54">
        <v>0</v>
      </c>
      <c r="J85" s="54">
        <v>0.1078405173625618</v>
      </c>
      <c r="K85" s="54">
        <v>0</v>
      </c>
      <c r="L85" s="54">
        <v>0</v>
      </c>
      <c r="M85" s="54">
        <v>0</v>
      </c>
      <c r="N85" s="54">
        <v>0.97708835806008454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4.7910385561072535E-2</v>
      </c>
      <c r="U85" s="54">
        <v>0</v>
      </c>
      <c r="V85" s="54">
        <v>0.24887782614589765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3.1474447538980446E-2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">
        <v>389</v>
      </c>
      <c r="H86" s="54">
        <v>7.8393152592276832E-2</v>
      </c>
      <c r="I86" s="54" t="s">
        <v>389</v>
      </c>
      <c r="J86" s="54" t="s">
        <v>389</v>
      </c>
      <c r="K86" s="54">
        <v>0</v>
      </c>
      <c r="L86" s="54">
        <v>1</v>
      </c>
      <c r="M86" s="54" t="s">
        <v>389</v>
      </c>
      <c r="N86" s="54" t="s">
        <v>389</v>
      </c>
      <c r="O86" s="54" t="s">
        <v>389</v>
      </c>
      <c r="P86" s="54" t="s">
        <v>389</v>
      </c>
      <c r="Q86" s="54">
        <v>0</v>
      </c>
      <c r="R86" s="54" t="s">
        <v>389</v>
      </c>
      <c r="S86" s="54" t="s">
        <v>389</v>
      </c>
      <c r="T86" s="54" t="s">
        <v>389</v>
      </c>
      <c r="U86" s="54" t="s">
        <v>389</v>
      </c>
      <c r="V86" s="54" t="s">
        <v>389</v>
      </c>
      <c r="W86" s="54" t="s">
        <v>389</v>
      </c>
      <c r="X86" s="54" t="s">
        <v>389</v>
      </c>
      <c r="Y86" s="54" t="s">
        <v>389</v>
      </c>
      <c r="Z86" s="54">
        <v>0</v>
      </c>
      <c r="AA86" s="54" t="s">
        <v>389</v>
      </c>
      <c r="AB86" s="54" t="s">
        <v>389</v>
      </c>
      <c r="AC86" s="54">
        <v>0</v>
      </c>
      <c r="AD86" s="54" t="s">
        <v>389</v>
      </c>
      <c r="AE86" s="54" t="s">
        <v>389</v>
      </c>
      <c r="AF86" s="54" t="s">
        <v>389</v>
      </c>
      <c r="AG86" s="54" t="s">
        <v>389</v>
      </c>
      <c r="AH86" s="54" t="s">
        <v>389</v>
      </c>
      <c r="AI86" s="54">
        <v>0.14096163535086267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>
        <v>0</v>
      </c>
      <c r="H87" s="54">
        <v>0.19737383420165361</v>
      </c>
      <c r="I87" s="54">
        <v>8.9220192964259398E-2</v>
      </c>
      <c r="J87" s="54" t="s">
        <v>389</v>
      </c>
      <c r="K87" s="54">
        <v>0</v>
      </c>
      <c r="L87" s="54">
        <v>0</v>
      </c>
      <c r="M87" s="54">
        <v>0</v>
      </c>
      <c r="N87" s="54" t="s">
        <v>389</v>
      </c>
      <c r="O87" s="54">
        <v>0</v>
      </c>
      <c r="P87" s="54">
        <v>0</v>
      </c>
      <c r="Q87" s="54">
        <v>0</v>
      </c>
      <c r="R87" s="54">
        <v>0.40046371450182877</v>
      </c>
      <c r="S87" s="54">
        <v>0.51863227839123494</v>
      </c>
      <c r="T87" s="54">
        <v>0.72050085062704583</v>
      </c>
      <c r="U87" s="54">
        <v>0</v>
      </c>
      <c r="V87" s="54" t="s">
        <v>389</v>
      </c>
      <c r="W87" s="54">
        <v>0</v>
      </c>
      <c r="X87" s="54">
        <v>0</v>
      </c>
      <c r="Y87" s="54" t="s">
        <v>389</v>
      </c>
      <c r="Z87" s="54">
        <v>0</v>
      </c>
      <c r="AA87" s="54" t="s">
        <v>389</v>
      </c>
      <c r="AB87" s="54">
        <v>0</v>
      </c>
      <c r="AC87" s="54">
        <v>0</v>
      </c>
      <c r="AD87" s="54">
        <v>0.75325081213825484</v>
      </c>
      <c r="AE87" s="54">
        <v>0</v>
      </c>
      <c r="AF87" s="54">
        <v>0</v>
      </c>
      <c r="AG87" s="54">
        <v>0</v>
      </c>
      <c r="AH87" s="54">
        <v>0</v>
      </c>
      <c r="AI87" s="54">
        <v>0.12078114076976852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v>0.42135230093402765</v>
      </c>
      <c r="H88" s="54">
        <v>0.18621709153962004</v>
      </c>
      <c r="I88" s="54" t="s">
        <v>389</v>
      </c>
      <c r="J88" s="54" t="s">
        <v>389</v>
      </c>
      <c r="K88" s="54" t="s">
        <v>389</v>
      </c>
      <c r="L88" s="54">
        <v>1</v>
      </c>
      <c r="M88" s="54">
        <v>1</v>
      </c>
      <c r="N88" s="54" t="s">
        <v>389</v>
      </c>
      <c r="O88" s="54" t="s">
        <v>389</v>
      </c>
      <c r="P88" s="54">
        <v>1.0000000000000002</v>
      </c>
      <c r="Q88" s="54" t="s">
        <v>389</v>
      </c>
      <c r="R88" s="54" t="s">
        <v>389</v>
      </c>
      <c r="S88" s="54">
        <v>1</v>
      </c>
      <c r="T88" s="54">
        <v>1</v>
      </c>
      <c r="U88" s="54">
        <v>1</v>
      </c>
      <c r="V88" s="54" t="s">
        <v>389</v>
      </c>
      <c r="W88" s="54" t="s">
        <v>389</v>
      </c>
      <c r="X88" s="54" t="s">
        <v>389</v>
      </c>
      <c r="Y88" s="54">
        <v>1</v>
      </c>
      <c r="Z88" s="54" t="s">
        <v>389</v>
      </c>
      <c r="AA88" s="54">
        <v>1</v>
      </c>
      <c r="AB88" s="54">
        <v>1</v>
      </c>
      <c r="AC88" s="54" t="s">
        <v>389</v>
      </c>
      <c r="AD88" s="54">
        <v>1</v>
      </c>
      <c r="AE88" s="54" t="s">
        <v>389</v>
      </c>
      <c r="AF88" s="54" t="s">
        <v>389</v>
      </c>
      <c r="AG88" s="54" t="s">
        <v>389</v>
      </c>
      <c r="AH88" s="54">
        <v>1</v>
      </c>
      <c r="AI88" s="54">
        <v>0.89698172329866199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">
        <v>389</v>
      </c>
      <c r="H89" s="54" t="s">
        <v>389</v>
      </c>
      <c r="I89" s="54" t="s">
        <v>389</v>
      </c>
      <c r="J89" s="54" t="s">
        <v>389</v>
      </c>
      <c r="K89" s="54">
        <v>0</v>
      </c>
      <c r="L89" s="54" t="s">
        <v>389</v>
      </c>
      <c r="M89" s="54" t="s">
        <v>389</v>
      </c>
      <c r="N89" s="54" t="s">
        <v>389</v>
      </c>
      <c r="O89" s="54" t="s">
        <v>389</v>
      </c>
      <c r="P89" s="54">
        <v>0</v>
      </c>
      <c r="Q89" s="54" t="s">
        <v>389</v>
      </c>
      <c r="R89" s="54" t="s">
        <v>389</v>
      </c>
      <c r="S89" s="54" t="s">
        <v>389</v>
      </c>
      <c r="T89" s="54">
        <v>0</v>
      </c>
      <c r="U89" s="54">
        <v>0</v>
      </c>
      <c r="V89" s="54" t="s">
        <v>389</v>
      </c>
      <c r="W89" s="54">
        <v>1</v>
      </c>
      <c r="X89" s="54" t="s">
        <v>389</v>
      </c>
      <c r="Y89" s="54" t="s">
        <v>389</v>
      </c>
      <c r="Z89" s="54">
        <v>9.6032880721393016E-2</v>
      </c>
      <c r="AA89" s="54">
        <v>0</v>
      </c>
      <c r="AB89" s="54" t="s">
        <v>389</v>
      </c>
      <c r="AC89" s="54">
        <v>0</v>
      </c>
      <c r="AD89" s="54" t="s">
        <v>389</v>
      </c>
      <c r="AE89" s="54">
        <v>0</v>
      </c>
      <c r="AF89" s="54" t="s">
        <v>389</v>
      </c>
      <c r="AG89" s="54" t="s">
        <v>389</v>
      </c>
      <c r="AH89" s="54" t="s">
        <v>389</v>
      </c>
      <c r="AI89" s="54">
        <v>5.0251342682614213E-2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">
        <v>389</v>
      </c>
      <c r="H90" s="54">
        <v>0</v>
      </c>
      <c r="I90" s="54" t="s">
        <v>389</v>
      </c>
      <c r="J90" s="54" t="s">
        <v>389</v>
      </c>
      <c r="K90" s="54" t="s">
        <v>389</v>
      </c>
      <c r="L90" s="54">
        <v>0</v>
      </c>
      <c r="M90" s="54" t="s">
        <v>389</v>
      </c>
      <c r="N90" s="54" t="s">
        <v>389</v>
      </c>
      <c r="O90" s="54" t="s">
        <v>389</v>
      </c>
      <c r="P90" s="54" t="s">
        <v>389</v>
      </c>
      <c r="Q90" s="54" t="s">
        <v>389</v>
      </c>
      <c r="R90" s="54" t="s">
        <v>389</v>
      </c>
      <c r="S90" s="54" t="s">
        <v>389</v>
      </c>
      <c r="T90" s="54">
        <v>0</v>
      </c>
      <c r="U90" s="54" t="s">
        <v>389</v>
      </c>
      <c r="V90" s="54" t="s">
        <v>389</v>
      </c>
      <c r="W90" s="54" t="s">
        <v>389</v>
      </c>
      <c r="X90" s="54" t="s">
        <v>389</v>
      </c>
      <c r="Y90" s="54" t="s">
        <v>389</v>
      </c>
      <c r="Z90" s="54" t="s">
        <v>389</v>
      </c>
      <c r="AA90" s="54" t="s">
        <v>389</v>
      </c>
      <c r="AB90" s="54" t="s">
        <v>389</v>
      </c>
      <c r="AC90" s="54" t="s">
        <v>389</v>
      </c>
      <c r="AD90" s="54" t="s">
        <v>389</v>
      </c>
      <c r="AE90" s="54" t="s">
        <v>389</v>
      </c>
      <c r="AF90" s="54" t="s">
        <v>389</v>
      </c>
      <c r="AG90" s="54" t="s">
        <v>389</v>
      </c>
      <c r="AH90" s="54">
        <v>0</v>
      </c>
      <c r="AI90" s="54">
        <v>0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">
        <v>389</v>
      </c>
      <c r="H91" s="54" t="s">
        <v>389</v>
      </c>
      <c r="I91" s="54" t="s">
        <v>389</v>
      </c>
      <c r="J91" s="54">
        <v>0</v>
      </c>
      <c r="K91" s="54">
        <v>1</v>
      </c>
      <c r="L91" s="54" t="s">
        <v>389</v>
      </c>
      <c r="M91" s="54">
        <v>1</v>
      </c>
      <c r="N91" s="54" t="s">
        <v>389</v>
      </c>
      <c r="O91" s="54">
        <v>1</v>
      </c>
      <c r="P91" s="54" t="s">
        <v>389</v>
      </c>
      <c r="Q91" s="54" t="s">
        <v>389</v>
      </c>
      <c r="R91" s="54" t="s">
        <v>389</v>
      </c>
      <c r="S91" s="54" t="s">
        <v>389</v>
      </c>
      <c r="T91" s="54">
        <v>1</v>
      </c>
      <c r="U91" s="54">
        <v>0</v>
      </c>
      <c r="V91" s="54">
        <v>0.40609902081521226</v>
      </c>
      <c r="W91" s="54" t="s">
        <v>389</v>
      </c>
      <c r="X91" s="54" t="s">
        <v>389</v>
      </c>
      <c r="Y91" s="54" t="s">
        <v>389</v>
      </c>
      <c r="Z91" s="54" t="s">
        <v>389</v>
      </c>
      <c r="AA91" s="54" t="s">
        <v>389</v>
      </c>
      <c r="AB91" s="54" t="s">
        <v>389</v>
      </c>
      <c r="AC91" s="54" t="s">
        <v>389</v>
      </c>
      <c r="AD91" s="54" t="s">
        <v>389</v>
      </c>
      <c r="AE91" s="54">
        <v>1</v>
      </c>
      <c r="AF91" s="54" t="s">
        <v>389</v>
      </c>
      <c r="AG91" s="54" t="s">
        <v>389</v>
      </c>
      <c r="AH91" s="54" t="s">
        <v>389</v>
      </c>
      <c r="AI91" s="54">
        <v>0.24456437190226091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v>1</v>
      </c>
      <c r="H92" s="54">
        <v>0.4509861440446073</v>
      </c>
      <c r="I92" s="54">
        <v>1</v>
      </c>
      <c r="J92" s="54" t="s">
        <v>389</v>
      </c>
      <c r="K92" s="54">
        <v>1</v>
      </c>
      <c r="L92" s="54">
        <v>1</v>
      </c>
      <c r="M92" s="54">
        <v>1</v>
      </c>
      <c r="N92" s="54">
        <v>1</v>
      </c>
      <c r="O92" s="54">
        <v>1</v>
      </c>
      <c r="P92" s="54">
        <v>1</v>
      </c>
      <c r="Q92" s="54" t="s">
        <v>389</v>
      </c>
      <c r="R92" s="54">
        <v>1</v>
      </c>
      <c r="S92" s="54">
        <v>1</v>
      </c>
      <c r="T92" s="54">
        <v>1</v>
      </c>
      <c r="U92" s="54">
        <v>1</v>
      </c>
      <c r="V92" s="54" t="s">
        <v>389</v>
      </c>
      <c r="W92" s="54">
        <v>0</v>
      </c>
      <c r="X92" s="54">
        <v>1</v>
      </c>
      <c r="Y92" s="54">
        <v>1</v>
      </c>
      <c r="Z92" s="54">
        <v>1</v>
      </c>
      <c r="AA92" s="54">
        <v>1</v>
      </c>
      <c r="AB92" s="54">
        <v>1</v>
      </c>
      <c r="AC92" s="54">
        <v>1.0000000000000002</v>
      </c>
      <c r="AD92" s="54">
        <v>1</v>
      </c>
      <c r="AE92" s="54">
        <v>1</v>
      </c>
      <c r="AF92" s="54">
        <v>1</v>
      </c>
      <c r="AG92" s="54">
        <v>1</v>
      </c>
      <c r="AH92" s="54">
        <v>1</v>
      </c>
      <c r="AI92" s="54">
        <v>0.9137338802805699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">
        <v>389</v>
      </c>
      <c r="H93" s="54" t="s">
        <v>389</v>
      </c>
      <c r="I93" s="54" t="s">
        <v>389</v>
      </c>
      <c r="J93" s="54" t="s">
        <v>389</v>
      </c>
      <c r="K93" s="54" t="s">
        <v>389</v>
      </c>
      <c r="L93" s="54" t="s">
        <v>389</v>
      </c>
      <c r="M93" s="54">
        <v>1</v>
      </c>
      <c r="N93" s="54" t="s">
        <v>389</v>
      </c>
      <c r="O93" s="54" t="s">
        <v>389</v>
      </c>
      <c r="P93" s="54">
        <v>0</v>
      </c>
      <c r="Q93" s="54" t="s">
        <v>389</v>
      </c>
      <c r="R93" s="54" t="s">
        <v>389</v>
      </c>
      <c r="S93" s="54" t="s">
        <v>389</v>
      </c>
      <c r="T93" s="54" t="s">
        <v>389</v>
      </c>
      <c r="U93" s="54" t="s">
        <v>389</v>
      </c>
      <c r="V93" s="54" t="s">
        <v>389</v>
      </c>
      <c r="W93" s="54" t="s">
        <v>389</v>
      </c>
      <c r="X93" s="54" t="s">
        <v>389</v>
      </c>
      <c r="Y93" s="54">
        <v>1</v>
      </c>
      <c r="Z93" s="54" t="s">
        <v>389</v>
      </c>
      <c r="AA93" s="54" t="s">
        <v>389</v>
      </c>
      <c r="AB93" s="54">
        <v>0</v>
      </c>
      <c r="AC93" s="54" t="s">
        <v>389</v>
      </c>
      <c r="AD93" s="54" t="s">
        <v>389</v>
      </c>
      <c r="AE93" s="54">
        <v>0</v>
      </c>
      <c r="AF93" s="54" t="s">
        <v>389</v>
      </c>
      <c r="AG93" s="54" t="s">
        <v>389</v>
      </c>
      <c r="AH93" s="54" t="s">
        <v>389</v>
      </c>
      <c r="AI93" s="54">
        <v>0.4614114351031578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v>0</v>
      </c>
      <c r="H94" s="54">
        <v>0.11887691756826016</v>
      </c>
      <c r="I94" s="54">
        <v>0</v>
      </c>
      <c r="J94" s="54" t="s">
        <v>389</v>
      </c>
      <c r="K94" s="54">
        <v>0</v>
      </c>
      <c r="L94" s="54">
        <v>0</v>
      </c>
      <c r="M94" s="54">
        <v>1</v>
      </c>
      <c r="N94" s="54">
        <v>0</v>
      </c>
      <c r="O94" s="54">
        <v>0</v>
      </c>
      <c r="P94" s="54">
        <v>0</v>
      </c>
      <c r="Q94" s="54">
        <v>0</v>
      </c>
      <c r="R94" s="54">
        <v>1</v>
      </c>
      <c r="S94" s="54">
        <v>0</v>
      </c>
      <c r="T94" s="54">
        <v>0</v>
      </c>
      <c r="U94" s="54">
        <v>0</v>
      </c>
      <c r="V94" s="54">
        <v>0</v>
      </c>
      <c r="W94" s="54" t="s">
        <v>389</v>
      </c>
      <c r="X94" s="54">
        <v>1</v>
      </c>
      <c r="Y94" s="54">
        <v>0</v>
      </c>
      <c r="Z94" s="54">
        <v>0</v>
      </c>
      <c r="AA94" s="54" t="s">
        <v>389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 t="s">
        <v>389</v>
      </c>
      <c r="AH94" s="54">
        <v>0</v>
      </c>
      <c r="AI94" s="54">
        <v>0.17532161178217393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">
        <v>389</v>
      </c>
      <c r="H95" s="54">
        <v>0.76227958800490137</v>
      </c>
      <c r="I95" s="54" t="s">
        <v>389</v>
      </c>
      <c r="J95" s="54" t="s">
        <v>389</v>
      </c>
      <c r="K95" s="54" t="s">
        <v>389</v>
      </c>
      <c r="L95" s="54" t="s">
        <v>389</v>
      </c>
      <c r="M95" s="54" t="s">
        <v>389</v>
      </c>
      <c r="N95" s="54" t="s">
        <v>389</v>
      </c>
      <c r="O95" s="54" t="s">
        <v>389</v>
      </c>
      <c r="P95" s="54" t="s">
        <v>389</v>
      </c>
      <c r="Q95" s="54" t="s">
        <v>389</v>
      </c>
      <c r="R95" s="54">
        <v>1</v>
      </c>
      <c r="S95" s="54">
        <v>1</v>
      </c>
      <c r="T95" s="54">
        <v>1</v>
      </c>
      <c r="U95" s="54">
        <v>0</v>
      </c>
      <c r="V95" s="54" t="s">
        <v>389</v>
      </c>
      <c r="W95" s="54" t="s">
        <v>389</v>
      </c>
      <c r="X95" s="54" t="s">
        <v>389</v>
      </c>
      <c r="Y95" s="54" t="s">
        <v>389</v>
      </c>
      <c r="Z95" s="54" t="s">
        <v>389</v>
      </c>
      <c r="AA95" s="54" t="s">
        <v>389</v>
      </c>
      <c r="AB95" s="54" t="s">
        <v>389</v>
      </c>
      <c r="AC95" s="54" t="s">
        <v>389</v>
      </c>
      <c r="AD95" s="54">
        <v>1</v>
      </c>
      <c r="AE95" s="54" t="s">
        <v>389</v>
      </c>
      <c r="AF95" s="54">
        <v>0</v>
      </c>
      <c r="AG95" s="54">
        <v>0</v>
      </c>
      <c r="AH95" s="54" t="s">
        <v>389</v>
      </c>
      <c r="AI95" s="54">
        <v>0.24969538975942876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">
        <v>389</v>
      </c>
      <c r="H96" s="54">
        <v>0.83447808842023796</v>
      </c>
      <c r="I96" s="54" t="s">
        <v>389</v>
      </c>
      <c r="J96" s="54" t="s">
        <v>389</v>
      </c>
      <c r="K96" s="54" t="s">
        <v>389</v>
      </c>
      <c r="L96" s="54" t="s">
        <v>389</v>
      </c>
      <c r="M96" s="54" t="s">
        <v>389</v>
      </c>
      <c r="N96" s="54" t="s">
        <v>389</v>
      </c>
      <c r="O96" s="54" t="s">
        <v>389</v>
      </c>
      <c r="P96" s="54" t="s">
        <v>389</v>
      </c>
      <c r="Q96" s="54" t="s">
        <v>389</v>
      </c>
      <c r="R96" s="54" t="s">
        <v>389</v>
      </c>
      <c r="S96" s="54" t="s">
        <v>389</v>
      </c>
      <c r="T96" s="54">
        <v>1</v>
      </c>
      <c r="U96" s="54" t="s">
        <v>389</v>
      </c>
      <c r="V96" s="54" t="s">
        <v>389</v>
      </c>
      <c r="W96" s="54" t="s">
        <v>389</v>
      </c>
      <c r="X96" s="54" t="s">
        <v>389</v>
      </c>
      <c r="Y96" s="54" t="s">
        <v>389</v>
      </c>
      <c r="Z96" s="54" t="s">
        <v>389</v>
      </c>
      <c r="AA96" s="54" t="s">
        <v>389</v>
      </c>
      <c r="AB96" s="54" t="s">
        <v>389</v>
      </c>
      <c r="AC96" s="54">
        <v>1</v>
      </c>
      <c r="AD96" s="54" t="s">
        <v>389</v>
      </c>
      <c r="AE96" s="54" t="s">
        <v>389</v>
      </c>
      <c r="AF96" s="54" t="s">
        <v>389</v>
      </c>
      <c r="AG96" s="54">
        <v>0</v>
      </c>
      <c r="AH96" s="54">
        <v>1</v>
      </c>
      <c r="AI96" s="54">
        <v>0.98432659430433489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">
        <v>389</v>
      </c>
      <c r="H97" s="54" t="s">
        <v>389</v>
      </c>
      <c r="I97" s="54" t="s">
        <v>389</v>
      </c>
      <c r="J97" s="54" t="s">
        <v>389</v>
      </c>
      <c r="K97" s="54" t="s">
        <v>389</v>
      </c>
      <c r="L97" s="54" t="s">
        <v>389</v>
      </c>
      <c r="M97" s="54" t="s">
        <v>389</v>
      </c>
      <c r="N97" s="54" t="s">
        <v>389</v>
      </c>
      <c r="O97" s="54" t="s">
        <v>389</v>
      </c>
      <c r="P97" s="54" t="s">
        <v>389</v>
      </c>
      <c r="Q97" s="54" t="s">
        <v>389</v>
      </c>
      <c r="R97" s="54" t="s">
        <v>389</v>
      </c>
      <c r="S97" s="54" t="s">
        <v>389</v>
      </c>
      <c r="T97" s="54">
        <v>1</v>
      </c>
      <c r="U97" s="54" t="s">
        <v>389</v>
      </c>
      <c r="V97" s="54" t="s">
        <v>389</v>
      </c>
      <c r="W97" s="54" t="s">
        <v>389</v>
      </c>
      <c r="X97" s="54" t="s">
        <v>389</v>
      </c>
      <c r="Y97" s="54" t="s">
        <v>389</v>
      </c>
      <c r="Z97" s="54">
        <v>1</v>
      </c>
      <c r="AA97" s="54" t="s">
        <v>389</v>
      </c>
      <c r="AB97" s="54" t="s">
        <v>389</v>
      </c>
      <c r="AC97" s="54" t="s">
        <v>389</v>
      </c>
      <c r="AD97" s="54" t="s">
        <v>389</v>
      </c>
      <c r="AE97" s="54" t="s">
        <v>389</v>
      </c>
      <c r="AF97" s="54" t="s">
        <v>389</v>
      </c>
      <c r="AG97" s="54">
        <v>0</v>
      </c>
      <c r="AH97" s="54" t="s">
        <v>389</v>
      </c>
      <c r="AI97" s="54">
        <v>0.7968245425188375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">
        <v>389</v>
      </c>
      <c r="H98" s="54" t="s">
        <v>389</v>
      </c>
      <c r="I98" s="54" t="s">
        <v>389</v>
      </c>
      <c r="J98" s="54" t="s">
        <v>389</v>
      </c>
      <c r="K98" s="54">
        <v>1</v>
      </c>
      <c r="L98" s="54" t="s">
        <v>389</v>
      </c>
      <c r="M98" s="54">
        <v>1</v>
      </c>
      <c r="N98" s="54" t="s">
        <v>389</v>
      </c>
      <c r="O98" s="54" t="s">
        <v>389</v>
      </c>
      <c r="P98" s="54" t="s">
        <v>389</v>
      </c>
      <c r="Q98" s="54" t="s">
        <v>389</v>
      </c>
      <c r="R98" s="54" t="s">
        <v>389</v>
      </c>
      <c r="S98" s="54" t="s">
        <v>389</v>
      </c>
      <c r="T98" s="54" t="s">
        <v>389</v>
      </c>
      <c r="U98" s="54">
        <v>0</v>
      </c>
      <c r="V98" s="54" t="s">
        <v>389</v>
      </c>
      <c r="W98" s="54" t="s">
        <v>389</v>
      </c>
      <c r="X98" s="54" t="s">
        <v>389</v>
      </c>
      <c r="Y98" s="54" t="s">
        <v>389</v>
      </c>
      <c r="Z98" s="54" t="s">
        <v>389</v>
      </c>
      <c r="AA98" s="54" t="s">
        <v>389</v>
      </c>
      <c r="AB98" s="54" t="s">
        <v>389</v>
      </c>
      <c r="AC98" s="54">
        <v>0</v>
      </c>
      <c r="AD98" s="54" t="s">
        <v>389</v>
      </c>
      <c r="AE98" s="54" t="s">
        <v>389</v>
      </c>
      <c r="AF98" s="54" t="s">
        <v>389</v>
      </c>
      <c r="AG98" s="54" t="s">
        <v>389</v>
      </c>
      <c r="AH98" s="54" t="s">
        <v>389</v>
      </c>
      <c r="AI98" s="54">
        <v>7.7933383800151398E-2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v>0.2297739709119184</v>
      </c>
      <c r="H99" s="54">
        <v>0.56738166833171366</v>
      </c>
      <c r="I99" s="54">
        <v>9.1360788884282257E-2</v>
      </c>
      <c r="J99" s="54">
        <v>0.23959672700341395</v>
      </c>
      <c r="K99" s="54">
        <v>0.23743749685985621</v>
      </c>
      <c r="L99" s="54">
        <v>0.6439209697130609</v>
      </c>
      <c r="M99" s="54">
        <v>0.43013621346336128</v>
      </c>
      <c r="N99" s="54">
        <v>9.7782937588988053E-2</v>
      </c>
      <c r="O99" s="54">
        <v>7.6761600456967408E-2</v>
      </c>
      <c r="P99" s="54">
        <v>0.13091103424284095</v>
      </c>
      <c r="Q99" s="54">
        <v>0.45247655891234462</v>
      </c>
      <c r="R99" s="54">
        <v>0.57275154086146607</v>
      </c>
      <c r="S99" s="54">
        <v>0.27030561500984618</v>
      </c>
      <c r="T99" s="54">
        <v>0.79838810809926197</v>
      </c>
      <c r="U99" s="54">
        <v>0.57151591434895066</v>
      </c>
      <c r="V99" s="54">
        <v>0.57320770613678573</v>
      </c>
      <c r="W99" s="54">
        <v>0.12032211881645903</v>
      </c>
      <c r="X99" s="54">
        <v>0.59283689023964037</v>
      </c>
      <c r="Y99" s="54">
        <v>0.41828168687425377</v>
      </c>
      <c r="Z99" s="54">
        <v>0.38643795997690034</v>
      </c>
      <c r="AA99" s="54">
        <v>0.22675284333075235</v>
      </c>
      <c r="AB99" s="54">
        <v>6.8765094444004318E-2</v>
      </c>
      <c r="AC99" s="54">
        <v>0.43883859599356706</v>
      </c>
      <c r="AD99" s="54">
        <v>0.5030467745408681</v>
      </c>
      <c r="AE99" s="54">
        <v>0.65598778417974068</v>
      </c>
      <c r="AF99" s="54">
        <v>0.32466715544994451</v>
      </c>
      <c r="AG99" s="54">
        <v>0</v>
      </c>
      <c r="AH99" s="54">
        <v>0.59461163433290154</v>
      </c>
      <c r="AI99" s="54">
        <v>0.44390994375448178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">
        <v>389</v>
      </c>
      <c r="H100" s="54" t="s">
        <v>389</v>
      </c>
      <c r="I100" s="54" t="s">
        <v>389</v>
      </c>
      <c r="J100" s="54" t="s">
        <v>389</v>
      </c>
      <c r="K100" s="54" t="s">
        <v>389</v>
      </c>
      <c r="L100" s="54" t="s">
        <v>389</v>
      </c>
      <c r="M100" s="54" t="s">
        <v>389</v>
      </c>
      <c r="N100" s="54" t="s">
        <v>389</v>
      </c>
      <c r="O100" s="54" t="s">
        <v>389</v>
      </c>
      <c r="P100" s="54" t="s">
        <v>389</v>
      </c>
      <c r="Q100" s="54" t="s">
        <v>389</v>
      </c>
      <c r="R100" s="54">
        <v>0.72363611174296494</v>
      </c>
      <c r="S100" s="54" t="s">
        <v>389</v>
      </c>
      <c r="T100" s="54" t="s">
        <v>389</v>
      </c>
      <c r="U100" s="54" t="s">
        <v>389</v>
      </c>
      <c r="V100" s="54">
        <v>0.40047551678063348</v>
      </c>
      <c r="W100" s="54">
        <v>0.22000000831222991</v>
      </c>
      <c r="X100" s="54" t="s">
        <v>389</v>
      </c>
      <c r="Y100" s="54">
        <v>0</v>
      </c>
      <c r="Z100" s="54" t="s">
        <v>389</v>
      </c>
      <c r="AA100" s="54">
        <v>0</v>
      </c>
      <c r="AB100" s="54">
        <v>6.8765094444004318E-2</v>
      </c>
      <c r="AC100" s="54" t="s">
        <v>389</v>
      </c>
      <c r="AD100" s="54">
        <v>0.5030467745408681</v>
      </c>
      <c r="AE100" s="54" t="s">
        <v>389</v>
      </c>
      <c r="AF100" s="54" t="s">
        <v>389</v>
      </c>
      <c r="AG100" s="54" t="s">
        <v>389</v>
      </c>
      <c r="AH100" s="54" t="s">
        <v>389</v>
      </c>
      <c r="AI100" s="54">
        <v>0.25854837950183324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v>0</v>
      </c>
      <c r="H101" s="54">
        <v>0.30459252933877334</v>
      </c>
      <c r="I101" s="54" t="s">
        <v>389</v>
      </c>
      <c r="J101" s="54" t="s">
        <v>389</v>
      </c>
      <c r="K101" s="54">
        <v>0</v>
      </c>
      <c r="L101" s="54" t="s">
        <v>389</v>
      </c>
      <c r="M101" s="54" t="s">
        <v>389</v>
      </c>
      <c r="N101" s="54">
        <v>0.11114466331353313</v>
      </c>
      <c r="O101" s="54" t="s">
        <v>389</v>
      </c>
      <c r="P101" s="54" t="s">
        <v>389</v>
      </c>
      <c r="Q101" s="54" t="s">
        <v>389</v>
      </c>
      <c r="R101" s="54" t="s">
        <v>389</v>
      </c>
      <c r="S101" s="54" t="s">
        <v>389</v>
      </c>
      <c r="T101" s="54" t="s">
        <v>389</v>
      </c>
      <c r="U101" s="54" t="s">
        <v>389</v>
      </c>
      <c r="V101" s="54" t="s">
        <v>389</v>
      </c>
      <c r="W101" s="54" t="s">
        <v>389</v>
      </c>
      <c r="X101" s="54" t="s">
        <v>389</v>
      </c>
      <c r="Y101" s="54" t="s">
        <v>389</v>
      </c>
      <c r="Z101" s="54" t="s">
        <v>389</v>
      </c>
      <c r="AA101" s="54" t="s">
        <v>389</v>
      </c>
      <c r="AB101" s="54" t="s">
        <v>389</v>
      </c>
      <c r="AC101" s="54" t="s">
        <v>389</v>
      </c>
      <c r="AD101" s="54" t="s">
        <v>389</v>
      </c>
      <c r="AE101" s="54" t="s">
        <v>389</v>
      </c>
      <c r="AF101" s="54" t="s">
        <v>389</v>
      </c>
      <c r="AG101" s="54" t="s">
        <v>389</v>
      </c>
      <c r="AH101" s="54" t="s">
        <v>389</v>
      </c>
      <c r="AI101" s="54">
        <v>0.17624075979246234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 t="s">
        <v>389</v>
      </c>
      <c r="H102" s="54">
        <v>0</v>
      </c>
      <c r="I102" s="54" t="s">
        <v>389</v>
      </c>
      <c r="J102" s="54" t="s">
        <v>389</v>
      </c>
      <c r="K102" s="54" t="s">
        <v>389</v>
      </c>
      <c r="L102" s="54">
        <v>0.64005583774232289</v>
      </c>
      <c r="M102" s="54" t="s">
        <v>389</v>
      </c>
      <c r="N102" s="54" t="s">
        <v>389</v>
      </c>
      <c r="O102" s="54">
        <v>0</v>
      </c>
      <c r="P102" s="54">
        <v>0</v>
      </c>
      <c r="Q102" s="54">
        <v>0</v>
      </c>
      <c r="R102" s="54">
        <v>0.25</v>
      </c>
      <c r="S102" s="54" t="s">
        <v>389</v>
      </c>
      <c r="T102" s="54">
        <v>0.62095771500308861</v>
      </c>
      <c r="U102" s="54">
        <v>0</v>
      </c>
      <c r="V102" s="54">
        <v>0.83657144569108854</v>
      </c>
      <c r="W102" s="54" t="s">
        <v>389</v>
      </c>
      <c r="X102" s="54">
        <v>0.49574108659456834</v>
      </c>
      <c r="Y102" s="54" t="s">
        <v>389</v>
      </c>
      <c r="Z102" s="54">
        <v>1.7594909174360684E-2</v>
      </c>
      <c r="AA102" s="54" t="s">
        <v>389</v>
      </c>
      <c r="AB102" s="54" t="s">
        <v>389</v>
      </c>
      <c r="AC102" s="54">
        <v>0</v>
      </c>
      <c r="AD102" s="54" t="s">
        <v>389</v>
      </c>
      <c r="AE102" s="54" t="s">
        <v>389</v>
      </c>
      <c r="AF102" s="54">
        <v>0</v>
      </c>
      <c r="AG102" s="54" t="s">
        <v>389</v>
      </c>
      <c r="AH102" s="54">
        <v>0</v>
      </c>
      <c r="AI102" s="54">
        <v>0.28939344032115777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 t="s">
        <v>389</v>
      </c>
      <c r="H103" s="54">
        <v>0.63424689986222638</v>
      </c>
      <c r="I103" s="54" t="s">
        <v>389</v>
      </c>
      <c r="J103" s="54" t="s">
        <v>389</v>
      </c>
      <c r="K103" s="54">
        <v>0</v>
      </c>
      <c r="L103" s="54" t="s">
        <v>389</v>
      </c>
      <c r="M103" s="54" t="s">
        <v>389</v>
      </c>
      <c r="N103" s="54" t="s">
        <v>389</v>
      </c>
      <c r="O103" s="54">
        <v>0</v>
      </c>
      <c r="P103" s="54" t="s">
        <v>389</v>
      </c>
      <c r="Q103" s="54">
        <v>0</v>
      </c>
      <c r="R103" s="54" t="s">
        <v>389</v>
      </c>
      <c r="S103" s="54" t="s">
        <v>389</v>
      </c>
      <c r="T103" s="54" t="s">
        <v>389</v>
      </c>
      <c r="U103" s="54">
        <v>0.58335031610201804</v>
      </c>
      <c r="V103" s="54" t="s">
        <v>389</v>
      </c>
      <c r="W103" s="54" t="s">
        <v>389</v>
      </c>
      <c r="X103" s="54">
        <v>0</v>
      </c>
      <c r="Y103" s="54" t="s">
        <v>389</v>
      </c>
      <c r="Z103" s="54" t="s">
        <v>389</v>
      </c>
      <c r="AA103" s="54" t="s">
        <v>389</v>
      </c>
      <c r="AB103" s="54" t="s">
        <v>389</v>
      </c>
      <c r="AC103" s="54">
        <v>0</v>
      </c>
      <c r="AD103" s="54" t="s">
        <v>389</v>
      </c>
      <c r="AE103" s="54" t="s">
        <v>389</v>
      </c>
      <c r="AF103" s="54" t="s">
        <v>389</v>
      </c>
      <c r="AG103" s="54" t="s">
        <v>389</v>
      </c>
      <c r="AH103" s="54">
        <v>0</v>
      </c>
      <c r="AI103" s="54">
        <v>0.50539009800362555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 t="s">
        <v>389</v>
      </c>
      <c r="H104" s="54" t="s">
        <v>389</v>
      </c>
      <c r="I104" s="54">
        <v>0</v>
      </c>
      <c r="J104" s="54">
        <v>0.23959672700341395</v>
      </c>
      <c r="K104" s="54" t="s">
        <v>389</v>
      </c>
      <c r="L104" s="54" t="s">
        <v>389</v>
      </c>
      <c r="M104" s="54">
        <v>0.35322205340638491</v>
      </c>
      <c r="N104" s="54">
        <v>8.7824503553308203E-2</v>
      </c>
      <c r="O104" s="54">
        <v>0</v>
      </c>
      <c r="P104" s="54">
        <v>0.2050379236606493</v>
      </c>
      <c r="Q104" s="54">
        <v>0.68262303854903172</v>
      </c>
      <c r="R104" s="54">
        <v>0.2</v>
      </c>
      <c r="S104" s="54">
        <v>0.33147399300876712</v>
      </c>
      <c r="T104" s="54" t="s">
        <v>389</v>
      </c>
      <c r="U104" s="54">
        <v>0</v>
      </c>
      <c r="V104" s="54" t="s">
        <v>389</v>
      </c>
      <c r="W104" s="54">
        <v>4.7816600246242749E-2</v>
      </c>
      <c r="X104" s="54" t="s">
        <v>389</v>
      </c>
      <c r="Y104" s="54">
        <v>0.17330777851069071</v>
      </c>
      <c r="Z104" s="54" t="s">
        <v>389</v>
      </c>
      <c r="AA104" s="54">
        <v>0.18651261617544065</v>
      </c>
      <c r="AB104" s="54" t="s">
        <v>389</v>
      </c>
      <c r="AC104" s="54" t="s">
        <v>389</v>
      </c>
      <c r="AD104" s="54" t="s">
        <v>389</v>
      </c>
      <c r="AE104" s="54">
        <v>0.64289109521623211</v>
      </c>
      <c r="AF104" s="54" t="s">
        <v>389</v>
      </c>
      <c r="AG104" s="54">
        <v>0</v>
      </c>
      <c r="AH104" s="54" t="s">
        <v>389</v>
      </c>
      <c r="AI104" s="54">
        <v>0.30800936797959333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 t="s">
        <v>389</v>
      </c>
      <c r="H105" s="54">
        <v>0.42544633580808588</v>
      </c>
      <c r="I105" s="54" t="s">
        <v>389</v>
      </c>
      <c r="J105" s="54" t="s">
        <v>389</v>
      </c>
      <c r="K105" s="54">
        <v>0</v>
      </c>
      <c r="L105" s="54" t="s">
        <v>389</v>
      </c>
      <c r="M105" s="54" t="s">
        <v>389</v>
      </c>
      <c r="N105" s="54" t="s">
        <v>389</v>
      </c>
      <c r="O105" s="54">
        <v>0</v>
      </c>
      <c r="P105" s="54" t="s">
        <v>389</v>
      </c>
      <c r="Q105" s="54">
        <v>0</v>
      </c>
      <c r="R105" s="54">
        <v>0.25000017366732902</v>
      </c>
      <c r="S105" s="54">
        <v>0</v>
      </c>
      <c r="T105" s="54">
        <v>1</v>
      </c>
      <c r="U105" s="54">
        <v>0</v>
      </c>
      <c r="V105" s="54" t="s">
        <v>389</v>
      </c>
      <c r="W105" s="54" t="s">
        <v>389</v>
      </c>
      <c r="X105" s="54">
        <v>0</v>
      </c>
      <c r="Y105" s="54">
        <v>0</v>
      </c>
      <c r="Z105" s="54">
        <v>0</v>
      </c>
      <c r="AA105" s="54" t="s">
        <v>389</v>
      </c>
      <c r="AB105" s="54" t="s">
        <v>389</v>
      </c>
      <c r="AC105" s="54">
        <v>0</v>
      </c>
      <c r="AD105" s="54" t="s">
        <v>389</v>
      </c>
      <c r="AE105" s="54">
        <v>0</v>
      </c>
      <c r="AF105" s="54" t="s">
        <v>389</v>
      </c>
      <c r="AG105" s="54" t="s">
        <v>389</v>
      </c>
      <c r="AH105" s="54">
        <v>0</v>
      </c>
      <c r="AI105" s="54">
        <v>8.5635421194596592E-2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>
        <v>0.28949100001596983</v>
      </c>
      <c r="H106" s="54">
        <v>0.98246910151883626</v>
      </c>
      <c r="I106" s="54" t="s">
        <v>389</v>
      </c>
      <c r="J106" s="54" t="s">
        <v>389</v>
      </c>
      <c r="K106" s="54">
        <v>0.76887489120055896</v>
      </c>
      <c r="L106" s="54" t="s">
        <v>389</v>
      </c>
      <c r="M106" s="54" t="s">
        <v>389</v>
      </c>
      <c r="N106" s="54" t="s">
        <v>389</v>
      </c>
      <c r="O106" s="54" t="s">
        <v>389</v>
      </c>
      <c r="P106" s="54" t="s">
        <v>389</v>
      </c>
      <c r="Q106" s="54">
        <v>1</v>
      </c>
      <c r="R106" s="54">
        <v>1</v>
      </c>
      <c r="S106" s="54" t="s">
        <v>389</v>
      </c>
      <c r="T106" s="54">
        <v>1</v>
      </c>
      <c r="U106" s="54">
        <v>1</v>
      </c>
      <c r="V106" s="54" t="s">
        <v>389</v>
      </c>
      <c r="W106" s="54" t="s">
        <v>389</v>
      </c>
      <c r="X106" s="54">
        <v>1</v>
      </c>
      <c r="Y106" s="54">
        <v>1</v>
      </c>
      <c r="Z106" s="54">
        <v>1</v>
      </c>
      <c r="AA106" s="54" t="s">
        <v>389</v>
      </c>
      <c r="AB106" s="54" t="s">
        <v>389</v>
      </c>
      <c r="AC106" s="54">
        <v>0</v>
      </c>
      <c r="AD106" s="54" t="s">
        <v>389</v>
      </c>
      <c r="AE106" s="54" t="s">
        <v>389</v>
      </c>
      <c r="AF106" s="54" t="s">
        <v>389</v>
      </c>
      <c r="AG106" s="54" t="s">
        <v>389</v>
      </c>
      <c r="AH106" s="54">
        <v>1</v>
      </c>
      <c r="AI106" s="54">
        <v>0.82438120019432182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 t="s">
        <v>389</v>
      </c>
      <c r="H107" s="54" t="s">
        <v>389</v>
      </c>
      <c r="I107" s="54" t="s">
        <v>389</v>
      </c>
      <c r="J107" s="54" t="s">
        <v>389</v>
      </c>
      <c r="K107" s="54" t="s">
        <v>389</v>
      </c>
      <c r="L107" s="54" t="s">
        <v>389</v>
      </c>
      <c r="M107" s="54">
        <v>0.50776729370045059</v>
      </c>
      <c r="N107" s="54" t="s">
        <v>389</v>
      </c>
      <c r="O107" s="54">
        <v>0</v>
      </c>
      <c r="P107" s="54" t="s">
        <v>389</v>
      </c>
      <c r="Q107" s="54">
        <v>1</v>
      </c>
      <c r="R107" s="54">
        <v>1</v>
      </c>
      <c r="S107" s="54" t="s">
        <v>389</v>
      </c>
      <c r="T107" s="54" t="s">
        <v>389</v>
      </c>
      <c r="U107" s="54" t="s">
        <v>389</v>
      </c>
      <c r="V107" s="54" t="s">
        <v>389</v>
      </c>
      <c r="W107" s="54" t="s">
        <v>389</v>
      </c>
      <c r="X107" s="54" t="s">
        <v>389</v>
      </c>
      <c r="Y107" s="54" t="s">
        <v>389</v>
      </c>
      <c r="Z107" s="54" t="s">
        <v>389</v>
      </c>
      <c r="AA107" s="54" t="s">
        <v>389</v>
      </c>
      <c r="AB107" s="54" t="s">
        <v>389</v>
      </c>
      <c r="AC107" s="54">
        <v>0.64780634086091349</v>
      </c>
      <c r="AD107" s="54" t="s">
        <v>389</v>
      </c>
      <c r="AE107" s="54">
        <v>1</v>
      </c>
      <c r="AF107" s="54">
        <v>1</v>
      </c>
      <c r="AG107" s="54">
        <v>0</v>
      </c>
      <c r="AH107" s="54">
        <v>1</v>
      </c>
      <c r="AI107" s="54">
        <v>0.65386042172281067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 t="s">
        <v>389</v>
      </c>
      <c r="H108" s="54">
        <v>0.94274403020219089</v>
      </c>
      <c r="I108" s="54" t="s">
        <v>389</v>
      </c>
      <c r="J108" s="54" t="s">
        <v>389</v>
      </c>
      <c r="K108" s="54">
        <v>0</v>
      </c>
      <c r="L108" s="54" t="s">
        <v>389</v>
      </c>
      <c r="M108" s="54" t="s">
        <v>389</v>
      </c>
      <c r="N108" s="54" t="s">
        <v>389</v>
      </c>
      <c r="O108" s="54">
        <v>0</v>
      </c>
      <c r="P108" s="54" t="s">
        <v>389</v>
      </c>
      <c r="Q108" s="54">
        <v>0</v>
      </c>
      <c r="R108" s="54" t="s">
        <v>389</v>
      </c>
      <c r="S108" s="54" t="s">
        <v>389</v>
      </c>
      <c r="T108" s="54" t="s">
        <v>389</v>
      </c>
      <c r="U108" s="54">
        <v>0</v>
      </c>
      <c r="V108" s="54" t="s">
        <v>389</v>
      </c>
      <c r="W108" s="54" t="s">
        <v>389</v>
      </c>
      <c r="X108" s="54" t="s">
        <v>389</v>
      </c>
      <c r="Y108" s="54" t="s">
        <v>389</v>
      </c>
      <c r="Z108" s="54" t="s">
        <v>389</v>
      </c>
      <c r="AA108" s="54" t="s">
        <v>389</v>
      </c>
      <c r="AB108" s="54" t="s">
        <v>389</v>
      </c>
      <c r="AC108" s="54" t="s">
        <v>389</v>
      </c>
      <c r="AD108" s="54" t="s">
        <v>389</v>
      </c>
      <c r="AE108" s="54" t="s">
        <v>389</v>
      </c>
      <c r="AF108" s="54" t="s">
        <v>389</v>
      </c>
      <c r="AG108" s="54" t="s">
        <v>389</v>
      </c>
      <c r="AH108" s="54" t="s">
        <v>389</v>
      </c>
      <c r="AI108" s="54">
        <v>0.28678885282075617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 t="s">
        <v>389</v>
      </c>
      <c r="H109" s="54">
        <v>0.60110416254614063</v>
      </c>
      <c r="I109" s="54" t="s">
        <v>389</v>
      </c>
      <c r="J109" s="54" t="s">
        <v>389</v>
      </c>
      <c r="K109" s="54">
        <v>0.22763721272603149</v>
      </c>
      <c r="L109" s="54" t="s">
        <v>389</v>
      </c>
      <c r="M109" s="54">
        <v>0.44356218645237289</v>
      </c>
      <c r="N109" s="54" t="s">
        <v>389</v>
      </c>
      <c r="O109" s="54" t="s">
        <v>389</v>
      </c>
      <c r="P109" s="54" t="s">
        <v>389</v>
      </c>
      <c r="Q109" s="54">
        <v>0</v>
      </c>
      <c r="R109" s="54">
        <v>0.35000018966024848</v>
      </c>
      <c r="S109" s="54" t="s">
        <v>389</v>
      </c>
      <c r="T109" s="54" t="s">
        <v>389</v>
      </c>
      <c r="U109" s="54">
        <v>0.62918829029324763</v>
      </c>
      <c r="V109" s="54" t="s">
        <v>389</v>
      </c>
      <c r="W109" s="54" t="s">
        <v>389</v>
      </c>
      <c r="X109" s="54">
        <v>0</v>
      </c>
      <c r="Y109" s="54" t="s">
        <v>389</v>
      </c>
      <c r="Z109" s="54" t="s">
        <v>389</v>
      </c>
      <c r="AA109" s="54" t="s">
        <v>389</v>
      </c>
      <c r="AB109" s="54" t="s">
        <v>389</v>
      </c>
      <c r="AC109" s="54">
        <v>0.45925261001964113</v>
      </c>
      <c r="AD109" s="54" t="s">
        <v>389</v>
      </c>
      <c r="AE109" s="54" t="s">
        <v>389</v>
      </c>
      <c r="AF109" s="54" t="s">
        <v>389</v>
      </c>
      <c r="AG109" s="54" t="s">
        <v>389</v>
      </c>
      <c r="AH109" s="54" t="s">
        <v>389</v>
      </c>
      <c r="AI109" s="54">
        <v>0.4152336366396448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">
        <v>389</v>
      </c>
      <c r="H110" s="54" t="s">
        <v>389</v>
      </c>
      <c r="I110" s="54" t="s">
        <v>389</v>
      </c>
      <c r="J110" s="54" t="s">
        <v>389</v>
      </c>
      <c r="K110" s="54" t="s">
        <v>389</v>
      </c>
      <c r="L110" s="54">
        <v>0</v>
      </c>
      <c r="M110" s="54" t="s">
        <v>389</v>
      </c>
      <c r="N110" s="54" t="s">
        <v>389</v>
      </c>
      <c r="O110" s="54" t="s">
        <v>389</v>
      </c>
      <c r="P110" s="54" t="s">
        <v>389</v>
      </c>
      <c r="Q110" s="54" t="s">
        <v>389</v>
      </c>
      <c r="R110" s="54" t="s">
        <v>389</v>
      </c>
      <c r="S110" s="54" t="s">
        <v>389</v>
      </c>
      <c r="T110" s="54" t="s">
        <v>389</v>
      </c>
      <c r="U110" s="54">
        <v>0</v>
      </c>
      <c r="V110" s="54" t="s">
        <v>389</v>
      </c>
      <c r="W110" s="54" t="s">
        <v>389</v>
      </c>
      <c r="X110" s="54" t="s">
        <v>389</v>
      </c>
      <c r="Y110" s="54" t="s">
        <v>389</v>
      </c>
      <c r="Z110" s="54" t="s">
        <v>389</v>
      </c>
      <c r="AA110" s="54" t="s">
        <v>389</v>
      </c>
      <c r="AB110" s="54" t="s">
        <v>389</v>
      </c>
      <c r="AC110" s="54" t="s">
        <v>389</v>
      </c>
      <c r="AD110" s="54" t="s">
        <v>389</v>
      </c>
      <c r="AE110" s="54" t="s">
        <v>389</v>
      </c>
      <c r="AF110" s="54" t="s">
        <v>389</v>
      </c>
      <c r="AG110" s="54" t="s">
        <v>389</v>
      </c>
      <c r="AH110" s="54" t="s">
        <v>389</v>
      </c>
      <c r="AI110" s="54"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">
        <v>389</v>
      </c>
      <c r="H111" s="54">
        <v>0</v>
      </c>
      <c r="I111" s="54" t="s">
        <v>389</v>
      </c>
      <c r="J111" s="54" t="s">
        <v>389</v>
      </c>
      <c r="K111" s="54" t="s">
        <v>389</v>
      </c>
      <c r="L111" s="54" t="s">
        <v>389</v>
      </c>
      <c r="M111" s="54" t="s">
        <v>389</v>
      </c>
      <c r="N111" s="54" t="s">
        <v>389</v>
      </c>
      <c r="O111" s="54" t="s">
        <v>389</v>
      </c>
      <c r="P111" s="54" t="s">
        <v>389</v>
      </c>
      <c r="Q111" s="54" t="s">
        <v>389</v>
      </c>
      <c r="R111" s="54" t="s">
        <v>389</v>
      </c>
      <c r="S111" s="54" t="s">
        <v>389</v>
      </c>
      <c r="T111" s="54" t="s">
        <v>389</v>
      </c>
      <c r="U111" s="54" t="s">
        <v>389</v>
      </c>
      <c r="V111" s="54" t="s">
        <v>389</v>
      </c>
      <c r="W111" s="54" t="s">
        <v>389</v>
      </c>
      <c r="X111" s="54" t="s">
        <v>389</v>
      </c>
      <c r="Y111" s="54" t="s">
        <v>389</v>
      </c>
      <c r="Z111" s="54" t="s">
        <v>389</v>
      </c>
      <c r="AA111" s="54" t="s">
        <v>389</v>
      </c>
      <c r="AB111" s="54" t="s">
        <v>389</v>
      </c>
      <c r="AC111" s="54" t="s">
        <v>389</v>
      </c>
      <c r="AD111" s="54" t="s">
        <v>389</v>
      </c>
      <c r="AE111" s="54" t="s">
        <v>389</v>
      </c>
      <c r="AF111" s="54" t="s">
        <v>389</v>
      </c>
      <c r="AG111" s="54" t="s">
        <v>389</v>
      </c>
      <c r="AH111" s="54">
        <v>1</v>
      </c>
      <c r="AI111" s="54">
        <v>0.47562721814446685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">
        <v>389</v>
      </c>
      <c r="H112" s="54" t="s">
        <v>389</v>
      </c>
      <c r="I112" s="54" t="s">
        <v>389</v>
      </c>
      <c r="J112" s="54" t="s">
        <v>389</v>
      </c>
      <c r="K112" s="54" t="s">
        <v>389</v>
      </c>
      <c r="L112" s="54" t="s">
        <v>389</v>
      </c>
      <c r="M112" s="54" t="s">
        <v>389</v>
      </c>
      <c r="N112" s="54" t="s">
        <v>389</v>
      </c>
      <c r="O112" s="54" t="s">
        <v>389</v>
      </c>
      <c r="P112" s="54" t="s">
        <v>389</v>
      </c>
      <c r="Q112" s="54" t="s">
        <v>389</v>
      </c>
      <c r="R112" s="54" t="s">
        <v>389</v>
      </c>
      <c r="S112" s="54" t="s">
        <v>389</v>
      </c>
      <c r="T112" s="54" t="s">
        <v>389</v>
      </c>
      <c r="U112" s="54" t="s">
        <v>389</v>
      </c>
      <c r="V112" s="54" t="s">
        <v>389</v>
      </c>
      <c r="W112" s="54" t="s">
        <v>389</v>
      </c>
      <c r="X112" s="54" t="s">
        <v>389</v>
      </c>
      <c r="Y112" s="54" t="s">
        <v>389</v>
      </c>
      <c r="Z112" s="54" t="s">
        <v>389</v>
      </c>
      <c r="AA112" s="54" t="s">
        <v>389</v>
      </c>
      <c r="AB112" s="54" t="s">
        <v>389</v>
      </c>
      <c r="AC112" s="54" t="s">
        <v>389</v>
      </c>
      <c r="AD112" s="54" t="s">
        <v>389</v>
      </c>
      <c r="AE112" s="54" t="s">
        <v>389</v>
      </c>
      <c r="AF112" s="54" t="s">
        <v>389</v>
      </c>
      <c r="AG112" s="54" t="s">
        <v>389</v>
      </c>
      <c r="AH112" s="54" t="s">
        <v>389</v>
      </c>
      <c r="AI112" s="54" t="s">
        <v>389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">
        <v>389</v>
      </c>
      <c r="H113" s="54" t="s">
        <v>389</v>
      </c>
      <c r="I113" s="54">
        <v>1</v>
      </c>
      <c r="J113" s="54" t="s">
        <v>389</v>
      </c>
      <c r="K113" s="54" t="s">
        <v>389</v>
      </c>
      <c r="L113" s="54" t="s">
        <v>389</v>
      </c>
      <c r="M113" s="54" t="s">
        <v>389</v>
      </c>
      <c r="N113" s="54" t="s">
        <v>389</v>
      </c>
      <c r="O113" s="54" t="s">
        <v>389</v>
      </c>
      <c r="P113" s="54" t="s">
        <v>389</v>
      </c>
      <c r="Q113" s="54" t="s">
        <v>389</v>
      </c>
      <c r="R113" s="54" t="s">
        <v>389</v>
      </c>
      <c r="S113" s="54" t="s">
        <v>389</v>
      </c>
      <c r="T113" s="54" t="s">
        <v>389</v>
      </c>
      <c r="U113" s="54" t="s">
        <v>389</v>
      </c>
      <c r="V113" s="54" t="s">
        <v>389</v>
      </c>
      <c r="W113" s="54" t="s">
        <v>389</v>
      </c>
      <c r="X113" s="54" t="s">
        <v>389</v>
      </c>
      <c r="Y113" s="54" t="s">
        <v>389</v>
      </c>
      <c r="Z113" s="54" t="s">
        <v>389</v>
      </c>
      <c r="AA113" s="54" t="s">
        <v>389</v>
      </c>
      <c r="AB113" s="54" t="s">
        <v>389</v>
      </c>
      <c r="AC113" s="54" t="s">
        <v>389</v>
      </c>
      <c r="AD113" s="54" t="s">
        <v>389</v>
      </c>
      <c r="AE113" s="54" t="s">
        <v>389</v>
      </c>
      <c r="AF113" s="54" t="s">
        <v>389</v>
      </c>
      <c r="AG113" s="54" t="s">
        <v>389</v>
      </c>
      <c r="AH113" s="54" t="s">
        <v>389</v>
      </c>
      <c r="AI113" s="54"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">
        <v>389</v>
      </c>
      <c r="H114" s="54" t="s">
        <v>389</v>
      </c>
      <c r="I114" s="54" t="s">
        <v>389</v>
      </c>
      <c r="J114" s="54" t="s">
        <v>389</v>
      </c>
      <c r="K114" s="54" t="s">
        <v>389</v>
      </c>
      <c r="L114" s="54">
        <v>1</v>
      </c>
      <c r="M114" s="54" t="s">
        <v>389</v>
      </c>
      <c r="N114" s="54" t="s">
        <v>389</v>
      </c>
      <c r="O114" s="54">
        <v>1</v>
      </c>
      <c r="P114" s="54" t="s">
        <v>389</v>
      </c>
      <c r="Q114" s="54">
        <v>1</v>
      </c>
      <c r="R114" s="54">
        <v>1</v>
      </c>
      <c r="S114" s="54">
        <v>1</v>
      </c>
      <c r="T114" s="54" t="s">
        <v>389</v>
      </c>
      <c r="U114" s="54" t="s">
        <v>389</v>
      </c>
      <c r="V114" s="54" t="s">
        <v>389</v>
      </c>
      <c r="W114" s="54">
        <v>1</v>
      </c>
      <c r="X114" s="54">
        <v>1</v>
      </c>
      <c r="Y114" s="54" t="s">
        <v>389</v>
      </c>
      <c r="Z114" s="54" t="s">
        <v>389</v>
      </c>
      <c r="AA114" s="54">
        <v>1</v>
      </c>
      <c r="AB114" s="54" t="s">
        <v>389</v>
      </c>
      <c r="AC114" s="54">
        <v>0.64912433296521632</v>
      </c>
      <c r="AD114" s="54" t="s">
        <v>389</v>
      </c>
      <c r="AE114" s="54">
        <v>1</v>
      </c>
      <c r="AF114" s="54" t="s">
        <v>389</v>
      </c>
      <c r="AG114" s="54" t="s">
        <v>389</v>
      </c>
      <c r="AH114" s="54">
        <v>1</v>
      </c>
      <c r="AI114" s="54">
        <v>0.8454911235147804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 t="s">
        <v>389</v>
      </c>
      <c r="H115" s="54">
        <v>0.88155573604282977</v>
      </c>
      <c r="I115" s="54" t="s">
        <v>389</v>
      </c>
      <c r="J115" s="54" t="s">
        <v>389</v>
      </c>
      <c r="K115" s="54" t="s">
        <v>389</v>
      </c>
      <c r="L115" s="54" t="s">
        <v>389</v>
      </c>
      <c r="M115" s="54" t="s">
        <v>389</v>
      </c>
      <c r="N115" s="54" t="s">
        <v>389</v>
      </c>
      <c r="O115" s="54" t="s">
        <v>389</v>
      </c>
      <c r="P115" s="54">
        <v>1</v>
      </c>
      <c r="Q115" s="54">
        <v>1</v>
      </c>
      <c r="R115" s="54">
        <v>1</v>
      </c>
      <c r="S115" s="54" t="s">
        <v>389</v>
      </c>
      <c r="T115" s="54" t="s">
        <v>389</v>
      </c>
      <c r="U115" s="54">
        <v>1</v>
      </c>
      <c r="V115" s="54" t="s">
        <v>389</v>
      </c>
      <c r="W115" s="54" t="s">
        <v>389</v>
      </c>
      <c r="X115" s="54">
        <v>1</v>
      </c>
      <c r="Y115" s="54" t="s">
        <v>389</v>
      </c>
      <c r="Z115" s="54" t="s">
        <v>389</v>
      </c>
      <c r="AA115" s="54" t="s">
        <v>389</v>
      </c>
      <c r="AB115" s="54" t="s">
        <v>389</v>
      </c>
      <c r="AC115" s="54" t="s">
        <v>389</v>
      </c>
      <c r="AD115" s="54" t="s">
        <v>389</v>
      </c>
      <c r="AE115" s="54" t="s">
        <v>389</v>
      </c>
      <c r="AF115" s="54" t="s">
        <v>389</v>
      </c>
      <c r="AG115" s="54" t="s">
        <v>389</v>
      </c>
      <c r="AH115" s="54">
        <v>1</v>
      </c>
      <c r="AI115" s="54">
        <v>0.99162779728525763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v>0.4653384913828133</v>
      </c>
      <c r="H116" s="54">
        <v>0.89114139396908509</v>
      </c>
      <c r="I116" s="54">
        <v>0.86437068028969766</v>
      </c>
      <c r="J116" s="54">
        <v>0.71473530166944887</v>
      </c>
      <c r="K116" s="54">
        <v>0.62165047111652483</v>
      </c>
      <c r="L116" s="54">
        <v>0.56328418455726836</v>
      </c>
      <c r="M116" s="54">
        <v>0.72256498112371015</v>
      </c>
      <c r="N116" s="54">
        <v>0.73720431871830361</v>
      </c>
      <c r="O116" s="54">
        <v>0.77557068276671015</v>
      </c>
      <c r="P116" s="54">
        <v>0.8019446264933362</v>
      </c>
      <c r="Q116" s="54">
        <v>0.68471024345458675</v>
      </c>
      <c r="R116" s="54">
        <v>0.58776739439451009</v>
      </c>
      <c r="S116" s="54">
        <v>0.7357946135555562</v>
      </c>
      <c r="T116" s="54">
        <v>0.8622318568723335</v>
      </c>
      <c r="U116" s="54">
        <v>0.84672936598142901</v>
      </c>
      <c r="V116" s="54">
        <v>0.64970955626915583</v>
      </c>
      <c r="W116" s="54">
        <v>0.74347070023549644</v>
      </c>
      <c r="X116" s="54">
        <v>0.54771575498340541</v>
      </c>
      <c r="Y116" s="54">
        <v>0.73971335868344024</v>
      </c>
      <c r="Z116" s="54">
        <v>0.82241537579981494</v>
      </c>
      <c r="AA116" s="54">
        <v>0.80657692058887298</v>
      </c>
      <c r="AB116" s="54">
        <v>0.65793147516754424</v>
      </c>
      <c r="AC116" s="54">
        <v>0.17796475061222547</v>
      </c>
      <c r="AD116" s="54">
        <v>0.81645126147313885</v>
      </c>
      <c r="AE116" s="54">
        <v>0.67101753131020547</v>
      </c>
      <c r="AF116" s="54">
        <v>0.52344142394384119</v>
      </c>
      <c r="AG116" s="54">
        <v>0.85327136787881641</v>
      </c>
      <c r="AH116" s="54">
        <v>0.69599311936374186</v>
      </c>
      <c r="AI116" s="54">
        <v>0.726285831731321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">
        <v>389</v>
      </c>
      <c r="H117" s="54">
        <v>1</v>
      </c>
      <c r="I117" s="54">
        <v>0.99807563891317774</v>
      </c>
      <c r="J117" s="54">
        <v>0.90000001018344178</v>
      </c>
      <c r="K117" s="54">
        <v>1</v>
      </c>
      <c r="L117" s="55">
        <v>0.74999977573547549</v>
      </c>
      <c r="M117" s="54" t="s">
        <v>389</v>
      </c>
      <c r="N117" s="54">
        <v>1</v>
      </c>
      <c r="O117" s="54">
        <v>1</v>
      </c>
      <c r="P117" s="54">
        <v>1</v>
      </c>
      <c r="Q117" s="54">
        <v>1</v>
      </c>
      <c r="R117" s="54" t="s">
        <v>389</v>
      </c>
      <c r="S117" s="54">
        <v>1</v>
      </c>
      <c r="T117" s="54" t="s">
        <v>389</v>
      </c>
      <c r="U117" s="54">
        <v>1</v>
      </c>
      <c r="V117" s="54">
        <v>0.45547888176305495</v>
      </c>
      <c r="W117" s="54">
        <v>0.75000000110433562</v>
      </c>
      <c r="X117" s="54">
        <v>1</v>
      </c>
      <c r="Y117" s="54">
        <v>1</v>
      </c>
      <c r="Z117" s="54">
        <v>1</v>
      </c>
      <c r="AA117" s="54">
        <v>1</v>
      </c>
      <c r="AB117" s="54">
        <v>0.80000000178466713</v>
      </c>
      <c r="AC117" s="54" t="s">
        <v>389</v>
      </c>
      <c r="AD117" s="54">
        <v>0.95</v>
      </c>
      <c r="AE117" s="54">
        <v>1</v>
      </c>
      <c r="AF117" s="54">
        <v>1</v>
      </c>
      <c r="AG117" s="54">
        <v>0</v>
      </c>
      <c r="AH117" s="54">
        <v>1</v>
      </c>
      <c r="AI117" s="54">
        <v>0.95699682536123309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v>0.3</v>
      </c>
      <c r="H118" s="54" t="s">
        <v>389</v>
      </c>
      <c r="I118" s="54" t="s">
        <v>389</v>
      </c>
      <c r="J118" s="54" t="s">
        <v>389</v>
      </c>
      <c r="K118" s="54">
        <v>1</v>
      </c>
      <c r="L118" s="54" t="s">
        <v>389</v>
      </c>
      <c r="M118" s="54">
        <v>1</v>
      </c>
      <c r="N118" s="54">
        <v>1</v>
      </c>
      <c r="O118" s="54">
        <v>1</v>
      </c>
      <c r="P118" s="54">
        <v>0.57086137215777766</v>
      </c>
      <c r="Q118" s="54">
        <v>1</v>
      </c>
      <c r="R118" s="54">
        <v>0.85782623375236433</v>
      </c>
      <c r="S118" s="54" t="s">
        <v>389</v>
      </c>
      <c r="T118" s="54">
        <v>1</v>
      </c>
      <c r="U118" s="54">
        <v>1</v>
      </c>
      <c r="V118" s="54" t="s">
        <v>389</v>
      </c>
      <c r="W118" s="54">
        <v>1</v>
      </c>
      <c r="X118" s="54">
        <v>0</v>
      </c>
      <c r="Y118" s="54" t="s">
        <v>389</v>
      </c>
      <c r="Z118" s="54">
        <v>1</v>
      </c>
      <c r="AA118" s="54">
        <v>1</v>
      </c>
      <c r="AB118" s="54" t="s">
        <v>389</v>
      </c>
      <c r="AC118" s="54">
        <v>0</v>
      </c>
      <c r="AD118" s="54">
        <v>0.95000000000000007</v>
      </c>
      <c r="AE118" s="54">
        <v>1</v>
      </c>
      <c r="AF118" s="54" t="s">
        <v>389</v>
      </c>
      <c r="AG118" s="54" t="s">
        <v>389</v>
      </c>
      <c r="AH118" s="54" t="s">
        <v>389</v>
      </c>
      <c r="AI118" s="54">
        <v>0.75140516598173868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">
        <v>389</v>
      </c>
      <c r="H119" s="54">
        <v>1</v>
      </c>
      <c r="I119" s="54" t="s">
        <v>389</v>
      </c>
      <c r="J119" s="54" t="s">
        <v>389</v>
      </c>
      <c r="K119" s="54">
        <v>0</v>
      </c>
      <c r="L119" s="54" t="s">
        <v>389</v>
      </c>
      <c r="M119" s="54" t="s">
        <v>389</v>
      </c>
      <c r="N119" s="54" t="s">
        <v>389</v>
      </c>
      <c r="O119" s="54" t="s">
        <v>389</v>
      </c>
      <c r="P119" s="54" t="s">
        <v>389</v>
      </c>
      <c r="Q119" s="54" t="s">
        <v>389</v>
      </c>
      <c r="R119" s="54">
        <v>1</v>
      </c>
      <c r="S119" s="54" t="s">
        <v>389</v>
      </c>
      <c r="T119" s="54">
        <v>1</v>
      </c>
      <c r="U119" s="54">
        <v>1</v>
      </c>
      <c r="V119" s="54" t="s">
        <v>389</v>
      </c>
      <c r="W119" s="54" t="s">
        <v>389</v>
      </c>
      <c r="X119" s="54">
        <v>1</v>
      </c>
      <c r="Y119" s="54" t="s">
        <v>389</v>
      </c>
      <c r="Z119" s="54" t="s">
        <v>389</v>
      </c>
      <c r="AA119" s="54" t="s">
        <v>389</v>
      </c>
      <c r="AB119" s="54" t="s">
        <v>389</v>
      </c>
      <c r="AC119" s="54">
        <v>0</v>
      </c>
      <c r="AD119" s="54" t="s">
        <v>389</v>
      </c>
      <c r="AE119" s="54">
        <v>1</v>
      </c>
      <c r="AF119" s="54">
        <v>1</v>
      </c>
      <c r="AG119" s="54">
        <v>1</v>
      </c>
      <c r="AH119" s="54" t="s">
        <v>389</v>
      </c>
      <c r="AI119" s="54">
        <v>0.8975163850834571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">
        <v>389</v>
      </c>
      <c r="H120" s="54" t="s">
        <v>389</v>
      </c>
      <c r="I120" s="54" t="s">
        <v>389</v>
      </c>
      <c r="J120" s="54" t="s">
        <v>389</v>
      </c>
      <c r="K120" s="54">
        <v>1</v>
      </c>
      <c r="L120" s="54" t="s">
        <v>389</v>
      </c>
      <c r="M120" s="54">
        <v>1</v>
      </c>
      <c r="N120" s="54" t="s">
        <v>389</v>
      </c>
      <c r="O120" s="54" t="s">
        <v>389</v>
      </c>
      <c r="P120" s="54">
        <v>1</v>
      </c>
      <c r="Q120" s="54" t="s">
        <v>389</v>
      </c>
      <c r="R120" s="54" t="s">
        <v>389</v>
      </c>
      <c r="S120" s="54" t="s">
        <v>389</v>
      </c>
      <c r="T120" s="54" t="s">
        <v>389</v>
      </c>
      <c r="U120" s="54">
        <v>1</v>
      </c>
      <c r="V120" s="54" t="s">
        <v>389</v>
      </c>
      <c r="W120" s="54" t="s">
        <v>389</v>
      </c>
      <c r="X120" s="54">
        <v>1</v>
      </c>
      <c r="Y120" s="54" t="s">
        <v>389</v>
      </c>
      <c r="Z120" s="54">
        <v>1</v>
      </c>
      <c r="AA120" s="54" t="s">
        <v>389</v>
      </c>
      <c r="AB120" s="54" t="s">
        <v>389</v>
      </c>
      <c r="AC120" s="54">
        <v>0</v>
      </c>
      <c r="AD120" s="54">
        <v>0.95</v>
      </c>
      <c r="AE120" s="54" t="s">
        <v>389</v>
      </c>
      <c r="AF120" s="54" t="s">
        <v>389</v>
      </c>
      <c r="AG120" s="54" t="s">
        <v>389</v>
      </c>
      <c r="AH120" s="54" t="s">
        <v>389</v>
      </c>
      <c r="AI120" s="54">
        <v>0.9936832919930576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v>0</v>
      </c>
      <c r="H121" s="54">
        <v>0.5726818421554305</v>
      </c>
      <c r="I121" s="54">
        <v>0.57012673108572398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1.769859104472141E-2</v>
      </c>
      <c r="R121" s="54">
        <v>0</v>
      </c>
      <c r="S121" s="54">
        <v>0</v>
      </c>
      <c r="T121" s="54">
        <v>0.10636693142559933</v>
      </c>
      <c r="U121" s="54">
        <v>0</v>
      </c>
      <c r="V121" s="54">
        <v>0.42108904221813614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3.0520388242810025E-2</v>
      </c>
      <c r="AE121" s="54">
        <v>5.4191359019018379E-2</v>
      </c>
      <c r="AF121" s="54">
        <v>0</v>
      </c>
      <c r="AG121" s="54">
        <v>0</v>
      </c>
      <c r="AH121" s="54">
        <v>0</v>
      </c>
      <c r="AI121" s="54">
        <v>7.1415420785162637E-2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">
        <v>389</v>
      </c>
      <c r="H122" s="54" t="s">
        <v>389</v>
      </c>
      <c r="I122" s="54" t="s">
        <v>389</v>
      </c>
      <c r="J122" s="54">
        <v>0.1000000282986111</v>
      </c>
      <c r="K122" s="54" t="s">
        <v>389</v>
      </c>
      <c r="L122" s="54" t="s">
        <v>389</v>
      </c>
      <c r="M122" s="54">
        <v>0</v>
      </c>
      <c r="N122" s="54" t="s">
        <v>389</v>
      </c>
      <c r="O122" s="54" t="s">
        <v>389</v>
      </c>
      <c r="P122" s="54" t="s">
        <v>389</v>
      </c>
      <c r="Q122" s="54" t="s">
        <v>389</v>
      </c>
      <c r="R122" s="54" t="s">
        <v>389</v>
      </c>
      <c r="S122" s="54" t="s">
        <v>389</v>
      </c>
      <c r="T122" s="54" t="s">
        <v>389</v>
      </c>
      <c r="U122" s="54">
        <v>0</v>
      </c>
      <c r="V122" s="54" t="s">
        <v>389</v>
      </c>
      <c r="W122" s="54">
        <v>0</v>
      </c>
      <c r="X122" s="54" t="s">
        <v>389</v>
      </c>
      <c r="Y122" s="54" t="s">
        <v>389</v>
      </c>
      <c r="Z122" s="54" t="s">
        <v>389</v>
      </c>
      <c r="AA122" s="54">
        <v>1</v>
      </c>
      <c r="AB122" s="54" t="s">
        <v>389</v>
      </c>
      <c r="AC122" s="54" t="s">
        <v>389</v>
      </c>
      <c r="AD122" s="54" t="s">
        <v>389</v>
      </c>
      <c r="AE122" s="54">
        <v>1</v>
      </c>
      <c r="AF122" s="54" t="s">
        <v>389</v>
      </c>
      <c r="AG122" s="54" t="s">
        <v>389</v>
      </c>
      <c r="AH122" s="54" t="s">
        <v>389</v>
      </c>
      <c r="AI122" s="54">
        <v>0.17955875511153555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v>0</v>
      </c>
      <c r="H123" s="54">
        <v>0.72227492816126726</v>
      </c>
      <c r="I123" s="54">
        <v>0</v>
      </c>
      <c r="J123" s="54" t="s">
        <v>389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1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 t="s">
        <v>389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0.12557166488940863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">
        <v>389</v>
      </c>
      <c r="H124" s="54">
        <v>0.88843516320787219</v>
      </c>
      <c r="I124" s="54" t="s">
        <v>389</v>
      </c>
      <c r="J124" s="54" t="s">
        <v>389</v>
      </c>
      <c r="K124" s="54">
        <v>0</v>
      </c>
      <c r="L124" s="54" t="s">
        <v>389</v>
      </c>
      <c r="M124" s="54" t="s">
        <v>389</v>
      </c>
      <c r="N124" s="54" t="s">
        <v>389</v>
      </c>
      <c r="O124" s="54">
        <v>0</v>
      </c>
      <c r="P124" s="54">
        <v>1</v>
      </c>
      <c r="Q124" s="54" t="s">
        <v>389</v>
      </c>
      <c r="R124" s="54" t="s">
        <v>389</v>
      </c>
      <c r="S124" s="54" t="s">
        <v>389</v>
      </c>
      <c r="T124" s="54" t="s">
        <v>389</v>
      </c>
      <c r="U124" s="54" t="s">
        <v>389</v>
      </c>
      <c r="V124" s="54" t="s">
        <v>389</v>
      </c>
      <c r="W124" s="54" t="s">
        <v>389</v>
      </c>
      <c r="X124" s="54">
        <v>0</v>
      </c>
      <c r="Y124" s="54" t="s">
        <v>389</v>
      </c>
      <c r="Z124" s="54">
        <v>0</v>
      </c>
      <c r="AA124" s="54" t="s">
        <v>389</v>
      </c>
      <c r="AB124" s="54">
        <v>1</v>
      </c>
      <c r="AC124" s="54">
        <v>0</v>
      </c>
      <c r="AD124" s="54" t="s">
        <v>389</v>
      </c>
      <c r="AE124" s="54">
        <v>1</v>
      </c>
      <c r="AF124" s="54" t="s">
        <v>389</v>
      </c>
      <c r="AG124" s="54" t="s">
        <v>389</v>
      </c>
      <c r="AH124" s="54" t="s">
        <v>389</v>
      </c>
      <c r="AI124" s="54">
        <v>0.49094252527387877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">
        <v>389</v>
      </c>
      <c r="H125" s="54" t="s">
        <v>389</v>
      </c>
      <c r="I125" s="54" t="s">
        <v>389</v>
      </c>
      <c r="J125" s="54" t="s">
        <v>389</v>
      </c>
      <c r="K125" s="54" t="s">
        <v>389</v>
      </c>
      <c r="L125" s="54" t="s">
        <v>389</v>
      </c>
      <c r="M125" s="54" t="s">
        <v>389</v>
      </c>
      <c r="N125" s="54" t="s">
        <v>389</v>
      </c>
      <c r="O125" s="54" t="s">
        <v>389</v>
      </c>
      <c r="P125" s="54" t="s">
        <v>389</v>
      </c>
      <c r="Q125" s="54" t="s">
        <v>389</v>
      </c>
      <c r="R125" s="54" t="s">
        <v>389</v>
      </c>
      <c r="S125" s="54" t="s">
        <v>389</v>
      </c>
      <c r="T125" s="54" t="s">
        <v>389</v>
      </c>
      <c r="U125" s="54" t="s">
        <v>389</v>
      </c>
      <c r="V125" s="54" t="s">
        <v>389</v>
      </c>
      <c r="W125" s="54" t="s">
        <v>389</v>
      </c>
      <c r="X125" s="54" t="s">
        <v>389</v>
      </c>
      <c r="Y125" s="54" t="s">
        <v>389</v>
      </c>
      <c r="Z125" s="54" t="s">
        <v>389</v>
      </c>
      <c r="AA125" s="54" t="s">
        <v>389</v>
      </c>
      <c r="AB125" s="54" t="s">
        <v>389</v>
      </c>
      <c r="AC125" s="54" t="s">
        <v>389</v>
      </c>
      <c r="AD125" s="54" t="s">
        <v>389</v>
      </c>
      <c r="AE125" s="54" t="s">
        <v>389</v>
      </c>
      <c r="AF125" s="54" t="s">
        <v>389</v>
      </c>
      <c r="AG125" s="54" t="s">
        <v>389</v>
      </c>
      <c r="AH125" s="54" t="s">
        <v>389</v>
      </c>
      <c r="AI125" s="54" t="s">
        <v>389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">
        <v>389</v>
      </c>
      <c r="H126" s="54">
        <v>0.87316793024018091</v>
      </c>
      <c r="I126" s="54" t="s">
        <v>389</v>
      </c>
      <c r="J126" s="54" t="s">
        <v>389</v>
      </c>
      <c r="K126" s="54" t="s">
        <v>389</v>
      </c>
      <c r="L126" s="54" t="s">
        <v>389</v>
      </c>
      <c r="M126" s="54">
        <v>1</v>
      </c>
      <c r="N126" s="54" t="s">
        <v>389</v>
      </c>
      <c r="O126" s="54" t="s">
        <v>389</v>
      </c>
      <c r="P126" s="54" t="s">
        <v>389</v>
      </c>
      <c r="Q126" s="54" t="s">
        <v>389</v>
      </c>
      <c r="R126" s="54" t="s">
        <v>389</v>
      </c>
      <c r="S126" s="54" t="s">
        <v>389</v>
      </c>
      <c r="T126" s="54" t="s">
        <v>389</v>
      </c>
      <c r="U126" s="54" t="s">
        <v>389</v>
      </c>
      <c r="V126" s="54" t="s">
        <v>389</v>
      </c>
      <c r="W126" s="54" t="s">
        <v>389</v>
      </c>
      <c r="X126" s="54" t="s">
        <v>389</v>
      </c>
      <c r="Y126" s="54" t="s">
        <v>389</v>
      </c>
      <c r="Z126" s="54">
        <v>0</v>
      </c>
      <c r="AA126" s="54" t="s">
        <v>389</v>
      </c>
      <c r="AB126" s="54" t="s">
        <v>389</v>
      </c>
      <c r="AC126" s="54">
        <v>0</v>
      </c>
      <c r="AD126" s="54" t="s">
        <v>389</v>
      </c>
      <c r="AE126" s="54">
        <v>1</v>
      </c>
      <c r="AF126" s="54" t="s">
        <v>389</v>
      </c>
      <c r="AG126" s="54" t="s">
        <v>389</v>
      </c>
      <c r="AH126" s="54" t="s">
        <v>389</v>
      </c>
      <c r="AI126" s="54">
        <v>0.75516900028574929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">
        <v>389</v>
      </c>
      <c r="H127" s="54" t="s">
        <v>389</v>
      </c>
      <c r="I127" s="54" t="s">
        <v>389</v>
      </c>
      <c r="J127" s="54">
        <v>0.89999996152594253</v>
      </c>
      <c r="K127" s="54">
        <v>0</v>
      </c>
      <c r="L127" s="54">
        <v>0</v>
      </c>
      <c r="M127" s="54" t="s">
        <v>389</v>
      </c>
      <c r="N127" s="54" t="s">
        <v>389</v>
      </c>
      <c r="O127" s="54" t="s">
        <v>389</v>
      </c>
      <c r="P127" s="54">
        <v>1</v>
      </c>
      <c r="Q127" s="54" t="s">
        <v>389</v>
      </c>
      <c r="R127" s="54" t="s">
        <v>389</v>
      </c>
      <c r="S127" s="54" t="s">
        <v>389</v>
      </c>
      <c r="T127" s="54">
        <v>1</v>
      </c>
      <c r="U127" s="54">
        <v>0</v>
      </c>
      <c r="V127" s="54" t="s">
        <v>389</v>
      </c>
      <c r="W127" s="54" t="s">
        <v>389</v>
      </c>
      <c r="X127" s="54">
        <v>0</v>
      </c>
      <c r="Y127" s="54" t="s">
        <v>389</v>
      </c>
      <c r="Z127" s="54" t="s">
        <v>389</v>
      </c>
      <c r="AA127" s="54" t="s">
        <v>389</v>
      </c>
      <c r="AB127" s="54" t="s">
        <v>389</v>
      </c>
      <c r="AC127" s="54">
        <v>0</v>
      </c>
      <c r="AD127" s="54" t="s">
        <v>389</v>
      </c>
      <c r="AE127" s="54" t="s">
        <v>389</v>
      </c>
      <c r="AF127" s="54" t="s">
        <v>389</v>
      </c>
      <c r="AG127" s="54" t="s">
        <v>389</v>
      </c>
      <c r="AH127" s="54">
        <v>0</v>
      </c>
      <c r="AI127" s="54">
        <v>0.17086952108918499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">
        <v>389</v>
      </c>
      <c r="H128" s="54">
        <v>0.94601231412600129</v>
      </c>
      <c r="I128" s="54">
        <v>1</v>
      </c>
      <c r="J128" s="54">
        <v>1</v>
      </c>
      <c r="K128" s="54">
        <v>0</v>
      </c>
      <c r="L128" s="54">
        <v>0</v>
      </c>
      <c r="M128" s="54">
        <v>1</v>
      </c>
      <c r="N128" s="54" t="s">
        <v>389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1</v>
      </c>
      <c r="U128" s="54">
        <v>1</v>
      </c>
      <c r="V128" s="54">
        <v>1</v>
      </c>
      <c r="W128" s="54">
        <v>1</v>
      </c>
      <c r="X128" s="54" t="s">
        <v>389</v>
      </c>
      <c r="Y128" s="54">
        <v>1</v>
      </c>
      <c r="Z128" s="54">
        <v>0</v>
      </c>
      <c r="AA128" s="54" t="s">
        <v>389</v>
      </c>
      <c r="AB128" s="54" t="s">
        <v>389</v>
      </c>
      <c r="AC128" s="54">
        <v>0</v>
      </c>
      <c r="AD128" s="54">
        <v>1</v>
      </c>
      <c r="AE128" s="54" t="s">
        <v>389</v>
      </c>
      <c r="AF128" s="54">
        <v>1</v>
      </c>
      <c r="AG128" s="54">
        <v>1</v>
      </c>
      <c r="AH128" s="54">
        <v>1</v>
      </c>
      <c r="AI128" s="54">
        <v>0.78681461687610044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">
        <v>389</v>
      </c>
      <c r="H129" s="54">
        <v>0.18685187700946429</v>
      </c>
      <c r="I129" s="54">
        <v>1</v>
      </c>
      <c r="J129" s="54">
        <v>1</v>
      </c>
      <c r="K129" s="54" t="s">
        <v>389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 t="s">
        <v>389</v>
      </c>
      <c r="S129" s="54">
        <v>1</v>
      </c>
      <c r="T129" s="54" t="s">
        <v>389</v>
      </c>
      <c r="U129" s="54">
        <v>1</v>
      </c>
      <c r="V129" s="54">
        <v>1</v>
      </c>
      <c r="W129" s="54">
        <v>1</v>
      </c>
      <c r="X129" s="54" t="s">
        <v>389</v>
      </c>
      <c r="Y129" s="54">
        <v>1.0000000000000002</v>
      </c>
      <c r="Z129" s="54">
        <v>1</v>
      </c>
      <c r="AA129" s="54">
        <v>1</v>
      </c>
      <c r="AB129" s="54" t="s">
        <v>389</v>
      </c>
      <c r="AC129" s="54">
        <v>0</v>
      </c>
      <c r="AD129" s="54">
        <v>1</v>
      </c>
      <c r="AE129" s="54" t="s">
        <v>389</v>
      </c>
      <c r="AF129" s="54" t="s">
        <v>389</v>
      </c>
      <c r="AG129" s="54">
        <v>1</v>
      </c>
      <c r="AH129" s="54" t="s">
        <v>389</v>
      </c>
      <c r="AI129" s="54">
        <v>0.96685251664993355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 t="s">
        <v>389</v>
      </c>
      <c r="H130" s="54">
        <v>3.3306740808529064E-3</v>
      </c>
      <c r="I130" s="54">
        <v>1</v>
      </c>
      <c r="J130" s="54">
        <v>1</v>
      </c>
      <c r="K130" s="54">
        <v>0</v>
      </c>
      <c r="L130" s="54" t="s">
        <v>389</v>
      </c>
      <c r="M130" s="54">
        <v>1</v>
      </c>
      <c r="N130" s="54">
        <v>0</v>
      </c>
      <c r="O130" s="54" t="s">
        <v>389</v>
      </c>
      <c r="P130" s="54">
        <v>1</v>
      </c>
      <c r="Q130" s="54" t="s">
        <v>389</v>
      </c>
      <c r="R130" s="54" t="s">
        <v>389</v>
      </c>
      <c r="S130" s="54">
        <v>1</v>
      </c>
      <c r="T130" s="54">
        <v>1</v>
      </c>
      <c r="U130" s="54">
        <v>1</v>
      </c>
      <c r="V130" s="54">
        <v>1</v>
      </c>
      <c r="W130" s="54">
        <v>1</v>
      </c>
      <c r="X130" s="54">
        <v>1</v>
      </c>
      <c r="Y130" s="54">
        <v>1</v>
      </c>
      <c r="Z130" s="54">
        <v>1</v>
      </c>
      <c r="AA130" s="54" t="s">
        <v>389</v>
      </c>
      <c r="AB130" s="54" t="s">
        <v>389</v>
      </c>
      <c r="AC130" s="54">
        <v>0.85152531096753004</v>
      </c>
      <c r="AD130" s="54" t="s">
        <v>389</v>
      </c>
      <c r="AE130" s="54" t="s">
        <v>389</v>
      </c>
      <c r="AF130" s="54" t="s">
        <v>389</v>
      </c>
      <c r="AG130" s="54">
        <v>1</v>
      </c>
      <c r="AH130" s="54" t="s">
        <v>389</v>
      </c>
      <c r="AI130" s="54">
        <v>0.91523326848067876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 t="s">
        <v>389</v>
      </c>
      <c r="H131" s="54" t="s">
        <v>389</v>
      </c>
      <c r="I131" s="54">
        <v>1</v>
      </c>
      <c r="J131" s="54">
        <v>0.89999999999999991</v>
      </c>
      <c r="K131" s="54">
        <v>1</v>
      </c>
      <c r="L131" s="54" t="s">
        <v>389</v>
      </c>
      <c r="M131" s="54" t="s">
        <v>389</v>
      </c>
      <c r="N131" s="54" t="s">
        <v>389</v>
      </c>
      <c r="O131" s="54" t="s">
        <v>389</v>
      </c>
      <c r="P131" s="54" t="s">
        <v>389</v>
      </c>
      <c r="Q131" s="54">
        <v>1</v>
      </c>
      <c r="R131" s="54" t="s">
        <v>389</v>
      </c>
      <c r="S131" s="54">
        <v>1</v>
      </c>
      <c r="T131" s="54">
        <v>1</v>
      </c>
      <c r="U131" s="54">
        <v>1</v>
      </c>
      <c r="V131" s="54" t="s">
        <v>389</v>
      </c>
      <c r="W131" s="54">
        <v>0.75000004225037675</v>
      </c>
      <c r="X131" s="54">
        <v>1</v>
      </c>
      <c r="Y131" s="54" t="s">
        <v>389</v>
      </c>
      <c r="Z131" s="54">
        <v>1</v>
      </c>
      <c r="AA131" s="54" t="s">
        <v>389</v>
      </c>
      <c r="AB131" s="54" t="s">
        <v>389</v>
      </c>
      <c r="AC131" s="54">
        <v>0</v>
      </c>
      <c r="AD131" s="54" t="s">
        <v>389</v>
      </c>
      <c r="AE131" s="54" t="s">
        <v>389</v>
      </c>
      <c r="AF131" s="54" t="s">
        <v>389</v>
      </c>
      <c r="AG131" s="54" t="s">
        <v>389</v>
      </c>
      <c r="AH131" s="54" t="s">
        <v>389</v>
      </c>
      <c r="AI131" s="54">
        <v>0.85052409680226315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">
        <v>389</v>
      </c>
      <c r="H132" s="54" t="s">
        <v>389</v>
      </c>
      <c r="I132" s="54" t="s">
        <v>389</v>
      </c>
      <c r="J132" s="54" t="s">
        <v>389</v>
      </c>
      <c r="K132" s="54" t="s">
        <v>389</v>
      </c>
      <c r="L132" s="54" t="s">
        <v>389</v>
      </c>
      <c r="M132" s="54" t="s">
        <v>389</v>
      </c>
      <c r="N132" s="54" t="s">
        <v>389</v>
      </c>
      <c r="O132" s="54" t="s">
        <v>389</v>
      </c>
      <c r="P132" s="54">
        <v>1</v>
      </c>
      <c r="Q132" s="54" t="s">
        <v>389</v>
      </c>
      <c r="R132" s="54" t="s">
        <v>389</v>
      </c>
      <c r="S132" s="54" t="s">
        <v>389</v>
      </c>
      <c r="T132" s="54" t="s">
        <v>389</v>
      </c>
      <c r="U132" s="54">
        <v>1</v>
      </c>
      <c r="V132" s="54" t="s">
        <v>389</v>
      </c>
      <c r="W132" s="54" t="s">
        <v>389</v>
      </c>
      <c r="X132" s="54" t="s">
        <v>389</v>
      </c>
      <c r="Y132" s="54" t="s">
        <v>389</v>
      </c>
      <c r="Z132" s="54" t="s">
        <v>389</v>
      </c>
      <c r="AA132" s="54" t="s">
        <v>389</v>
      </c>
      <c r="AB132" s="54" t="s">
        <v>389</v>
      </c>
      <c r="AC132" s="54" t="s">
        <v>389</v>
      </c>
      <c r="AD132" s="54" t="s">
        <v>389</v>
      </c>
      <c r="AE132" s="54" t="s">
        <v>389</v>
      </c>
      <c r="AF132" s="54" t="s">
        <v>389</v>
      </c>
      <c r="AG132" s="54" t="s">
        <v>389</v>
      </c>
      <c r="AH132" s="54" t="s">
        <v>389</v>
      </c>
      <c r="AI132" s="54"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">
        <v>389</v>
      </c>
      <c r="H133" s="54" t="s">
        <v>389</v>
      </c>
      <c r="I133" s="54">
        <v>1</v>
      </c>
      <c r="J133" s="54">
        <v>1</v>
      </c>
      <c r="K133" s="54" t="s">
        <v>389</v>
      </c>
      <c r="L133" s="54" t="s">
        <v>389</v>
      </c>
      <c r="M133" s="54" t="s">
        <v>389</v>
      </c>
      <c r="N133" s="54">
        <v>0.72596770408958389</v>
      </c>
      <c r="O133" s="54">
        <v>0</v>
      </c>
      <c r="P133" s="54">
        <v>1</v>
      </c>
      <c r="Q133" s="54" t="s">
        <v>389</v>
      </c>
      <c r="R133" s="54" t="s">
        <v>389</v>
      </c>
      <c r="S133" s="54">
        <v>1</v>
      </c>
      <c r="T133" s="54" t="s">
        <v>389</v>
      </c>
      <c r="U133" s="54" t="s">
        <v>389</v>
      </c>
      <c r="V133" s="54" t="s">
        <v>389</v>
      </c>
      <c r="W133" s="54" t="s">
        <v>389</v>
      </c>
      <c r="X133" s="54">
        <v>1</v>
      </c>
      <c r="Y133" s="54">
        <v>1</v>
      </c>
      <c r="Z133" s="54">
        <v>0.73898587785831626</v>
      </c>
      <c r="AA133" s="54" t="s">
        <v>389</v>
      </c>
      <c r="AB133" s="54" t="s">
        <v>389</v>
      </c>
      <c r="AC133" s="54" t="s">
        <v>389</v>
      </c>
      <c r="AD133" s="54" t="s">
        <v>389</v>
      </c>
      <c r="AE133" s="54">
        <v>1</v>
      </c>
      <c r="AF133" s="54">
        <v>0.23936400581359496</v>
      </c>
      <c r="AG133" s="54">
        <v>1</v>
      </c>
      <c r="AH133" s="54">
        <v>1</v>
      </c>
      <c r="AI133" s="54">
        <v>0.96750338037638484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 t="s">
        <v>389</v>
      </c>
      <c r="H134" s="54">
        <v>0</v>
      </c>
      <c r="I134" s="54" t="s">
        <v>389</v>
      </c>
      <c r="J134" s="54" t="s">
        <v>389</v>
      </c>
      <c r="K134" s="54" t="s">
        <v>389</v>
      </c>
      <c r="L134" s="54" t="s">
        <v>389</v>
      </c>
      <c r="M134" s="54">
        <v>1</v>
      </c>
      <c r="N134" s="54" t="s">
        <v>389</v>
      </c>
      <c r="O134" s="54" t="s">
        <v>389</v>
      </c>
      <c r="P134" s="54">
        <v>0</v>
      </c>
      <c r="Q134" s="54" t="s">
        <v>389</v>
      </c>
      <c r="R134" s="54" t="s">
        <v>389</v>
      </c>
      <c r="S134" s="54">
        <v>1</v>
      </c>
      <c r="T134" s="54">
        <v>1</v>
      </c>
      <c r="U134" s="54">
        <v>0</v>
      </c>
      <c r="V134" s="54" t="s">
        <v>389</v>
      </c>
      <c r="W134" s="54">
        <v>1</v>
      </c>
      <c r="X134" s="54">
        <v>1</v>
      </c>
      <c r="Y134" s="54">
        <v>1</v>
      </c>
      <c r="Z134" s="54" t="s">
        <v>389</v>
      </c>
      <c r="AA134" s="54" t="s">
        <v>389</v>
      </c>
      <c r="AB134" s="54" t="s">
        <v>389</v>
      </c>
      <c r="AC134" s="54" t="s">
        <v>389</v>
      </c>
      <c r="AD134" s="54">
        <v>0</v>
      </c>
      <c r="AE134" s="54">
        <v>1</v>
      </c>
      <c r="AF134" s="54">
        <v>0</v>
      </c>
      <c r="AG134" s="54" t="s">
        <v>389</v>
      </c>
      <c r="AH134" s="54">
        <v>1</v>
      </c>
      <c r="AI134" s="54">
        <v>0.88025493592648241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v>0.82156668700085689</v>
      </c>
      <c r="H135" s="54" t="s">
        <v>389</v>
      </c>
      <c r="I135" s="54">
        <v>0</v>
      </c>
      <c r="J135" s="54">
        <v>0</v>
      </c>
      <c r="K135" s="54">
        <v>1</v>
      </c>
      <c r="L135" s="54" t="s">
        <v>389</v>
      </c>
      <c r="M135" s="54">
        <v>0</v>
      </c>
      <c r="N135" s="54" t="s">
        <v>389</v>
      </c>
      <c r="O135" s="54">
        <v>0</v>
      </c>
      <c r="P135" s="54" t="s">
        <v>389</v>
      </c>
      <c r="Q135" s="54">
        <v>0</v>
      </c>
      <c r="R135" s="54" t="s">
        <v>389</v>
      </c>
      <c r="S135" s="54">
        <v>0</v>
      </c>
      <c r="T135" s="54">
        <v>0</v>
      </c>
      <c r="U135" s="54">
        <v>0</v>
      </c>
      <c r="V135" s="54">
        <v>0</v>
      </c>
      <c r="W135" s="54" t="s">
        <v>389</v>
      </c>
      <c r="X135" s="54">
        <v>1</v>
      </c>
      <c r="Y135" s="54">
        <v>0</v>
      </c>
      <c r="Z135" s="54">
        <v>0</v>
      </c>
      <c r="AA135" s="54">
        <v>0</v>
      </c>
      <c r="AB135" s="54" t="s">
        <v>389</v>
      </c>
      <c r="AC135" s="54">
        <v>0</v>
      </c>
      <c r="AD135" s="54">
        <v>0</v>
      </c>
      <c r="AE135" s="54">
        <v>0</v>
      </c>
      <c r="AF135" s="54" t="s">
        <v>389</v>
      </c>
      <c r="AG135" s="54">
        <v>1</v>
      </c>
      <c r="AH135" s="54">
        <v>0</v>
      </c>
      <c r="AI135" s="54">
        <v>0.54591080909443246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v>1</v>
      </c>
      <c r="H136" s="54">
        <v>0</v>
      </c>
      <c r="I136" s="54">
        <v>1</v>
      </c>
      <c r="J136" s="54">
        <v>1</v>
      </c>
      <c r="K136" s="54">
        <v>1</v>
      </c>
      <c r="L136" s="54">
        <v>0.98701536590815786</v>
      </c>
      <c r="M136" s="54">
        <v>1</v>
      </c>
      <c r="N136" s="54" t="s">
        <v>389</v>
      </c>
      <c r="O136" s="54">
        <v>1</v>
      </c>
      <c r="P136" s="54" t="s">
        <v>389</v>
      </c>
      <c r="Q136" s="54" t="s">
        <v>389</v>
      </c>
      <c r="R136" s="54">
        <v>1</v>
      </c>
      <c r="S136" s="54">
        <v>1</v>
      </c>
      <c r="T136" s="54">
        <v>1</v>
      </c>
      <c r="U136" s="54">
        <v>1</v>
      </c>
      <c r="V136" s="54" t="s">
        <v>389</v>
      </c>
      <c r="W136" s="54">
        <v>1</v>
      </c>
      <c r="X136" s="54" t="s">
        <v>389</v>
      </c>
      <c r="Y136" s="54">
        <v>1.0000000000000002</v>
      </c>
      <c r="Z136" s="54">
        <v>1</v>
      </c>
      <c r="AA136" s="54">
        <v>1</v>
      </c>
      <c r="AB136" s="54" t="s">
        <v>389</v>
      </c>
      <c r="AC136" s="54">
        <v>1</v>
      </c>
      <c r="AD136" s="54">
        <v>1</v>
      </c>
      <c r="AE136" s="54">
        <v>0.33586730568647499</v>
      </c>
      <c r="AF136" s="54" t="s">
        <v>389</v>
      </c>
      <c r="AG136" s="54" t="s">
        <v>389</v>
      </c>
      <c r="AH136" s="54">
        <v>1</v>
      </c>
      <c r="AI136" s="54">
        <v>0.96122346949493309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v>1</v>
      </c>
      <c r="H137" s="54" t="s">
        <v>389</v>
      </c>
      <c r="I137" s="54" t="s">
        <v>389</v>
      </c>
      <c r="J137" s="54">
        <v>1</v>
      </c>
      <c r="K137" s="54">
        <v>1</v>
      </c>
      <c r="L137" s="54">
        <v>1</v>
      </c>
      <c r="M137" s="54">
        <v>1</v>
      </c>
      <c r="N137" s="54" t="s">
        <v>389</v>
      </c>
      <c r="O137" s="54">
        <v>1</v>
      </c>
      <c r="P137" s="54" t="s">
        <v>389</v>
      </c>
      <c r="Q137" s="54" t="s">
        <v>389</v>
      </c>
      <c r="R137" s="54" t="s">
        <v>389</v>
      </c>
      <c r="S137" s="54">
        <v>1</v>
      </c>
      <c r="T137" s="54">
        <v>1</v>
      </c>
      <c r="U137" s="54">
        <v>1</v>
      </c>
      <c r="V137" s="54">
        <v>1</v>
      </c>
      <c r="W137" s="54" t="s">
        <v>389</v>
      </c>
      <c r="X137" s="54">
        <v>1</v>
      </c>
      <c r="Y137" s="54">
        <v>1</v>
      </c>
      <c r="Z137" s="54">
        <v>1</v>
      </c>
      <c r="AA137" s="54">
        <v>1</v>
      </c>
      <c r="AB137" s="54" t="s">
        <v>389</v>
      </c>
      <c r="AC137" s="54">
        <v>1</v>
      </c>
      <c r="AD137" s="54" t="s">
        <v>389</v>
      </c>
      <c r="AE137" s="54" t="s">
        <v>389</v>
      </c>
      <c r="AF137" s="54">
        <v>1</v>
      </c>
      <c r="AG137" s="54" t="s">
        <v>389</v>
      </c>
      <c r="AH137" s="54" t="s">
        <v>389</v>
      </c>
      <c r="AI137" s="54">
        <v>1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">
        <v>389</v>
      </c>
      <c r="H138" s="54" t="s">
        <v>389</v>
      </c>
      <c r="I138" s="54" t="s">
        <v>389</v>
      </c>
      <c r="J138" s="54" t="s">
        <v>389</v>
      </c>
      <c r="K138" s="54" t="s">
        <v>389</v>
      </c>
      <c r="L138" s="54" t="s">
        <v>389</v>
      </c>
      <c r="M138" s="54" t="s">
        <v>389</v>
      </c>
      <c r="N138" s="54" t="s">
        <v>389</v>
      </c>
      <c r="O138" s="54" t="s">
        <v>389</v>
      </c>
      <c r="P138" s="54" t="s">
        <v>389</v>
      </c>
      <c r="Q138" s="54" t="s">
        <v>389</v>
      </c>
      <c r="R138" s="54" t="s">
        <v>389</v>
      </c>
      <c r="S138" s="54" t="s">
        <v>389</v>
      </c>
      <c r="T138" s="54" t="s">
        <v>389</v>
      </c>
      <c r="U138" s="54" t="s">
        <v>389</v>
      </c>
      <c r="V138" s="54" t="s">
        <v>389</v>
      </c>
      <c r="W138" s="54" t="s">
        <v>389</v>
      </c>
      <c r="X138" s="54" t="s">
        <v>389</v>
      </c>
      <c r="Y138" s="54" t="s">
        <v>389</v>
      </c>
      <c r="Z138" s="54" t="s">
        <v>389</v>
      </c>
      <c r="AA138" s="54" t="s">
        <v>389</v>
      </c>
      <c r="AB138" s="54" t="s">
        <v>389</v>
      </c>
      <c r="AC138" s="54" t="s">
        <v>389</v>
      </c>
      <c r="AD138" s="54" t="s">
        <v>389</v>
      </c>
      <c r="AE138" s="54" t="s">
        <v>389</v>
      </c>
      <c r="AF138" s="54" t="s">
        <v>389</v>
      </c>
      <c r="AG138" s="54" t="s">
        <v>389</v>
      </c>
      <c r="AH138" s="54" t="s">
        <v>389</v>
      </c>
      <c r="AI138" s="54" t="s">
        <v>389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">
        <v>389</v>
      </c>
      <c r="H139" s="54" t="s">
        <v>389</v>
      </c>
      <c r="I139" s="54" t="s">
        <v>389</v>
      </c>
      <c r="J139" s="54" t="s">
        <v>389</v>
      </c>
      <c r="K139" s="54" t="s">
        <v>389</v>
      </c>
      <c r="L139" s="54" t="s">
        <v>389</v>
      </c>
      <c r="M139" s="54" t="s">
        <v>389</v>
      </c>
      <c r="N139" s="54" t="s">
        <v>389</v>
      </c>
      <c r="O139" s="54" t="s">
        <v>389</v>
      </c>
      <c r="P139" s="54" t="s">
        <v>389</v>
      </c>
      <c r="Q139" s="54" t="s">
        <v>389</v>
      </c>
      <c r="R139" s="54" t="s">
        <v>389</v>
      </c>
      <c r="S139" s="54" t="s">
        <v>389</v>
      </c>
      <c r="T139" s="54" t="s">
        <v>389</v>
      </c>
      <c r="U139" s="54" t="s">
        <v>389</v>
      </c>
      <c r="V139" s="54" t="s">
        <v>389</v>
      </c>
      <c r="W139" s="54" t="s">
        <v>389</v>
      </c>
      <c r="X139" s="54" t="s">
        <v>389</v>
      </c>
      <c r="Y139" s="54" t="s">
        <v>389</v>
      </c>
      <c r="Z139" s="54" t="s">
        <v>389</v>
      </c>
      <c r="AA139" s="54" t="s">
        <v>389</v>
      </c>
      <c r="AB139" s="54" t="s">
        <v>389</v>
      </c>
      <c r="AC139" s="54" t="s">
        <v>389</v>
      </c>
      <c r="AD139" s="54" t="s">
        <v>389</v>
      </c>
      <c r="AE139" s="54" t="s">
        <v>389</v>
      </c>
      <c r="AF139" s="54" t="s">
        <v>389</v>
      </c>
      <c r="AG139" s="54" t="s">
        <v>389</v>
      </c>
      <c r="AH139" s="54" t="s">
        <v>389</v>
      </c>
      <c r="AI139" s="54" t="s">
        <v>389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">
        <v>389</v>
      </c>
      <c r="H140" s="54">
        <v>0.95094319370673586</v>
      </c>
      <c r="I140" s="54" t="s">
        <v>389</v>
      </c>
      <c r="J140" s="54" t="s">
        <v>389</v>
      </c>
      <c r="K140" s="54" t="s">
        <v>389</v>
      </c>
      <c r="L140" s="54" t="s">
        <v>389</v>
      </c>
      <c r="M140" s="54" t="s">
        <v>389</v>
      </c>
      <c r="N140" s="54" t="s">
        <v>389</v>
      </c>
      <c r="O140" s="54" t="s">
        <v>389</v>
      </c>
      <c r="P140" s="54">
        <v>0</v>
      </c>
      <c r="Q140" s="54" t="s">
        <v>389</v>
      </c>
      <c r="R140" s="54" t="s">
        <v>389</v>
      </c>
      <c r="S140" s="54" t="s">
        <v>389</v>
      </c>
      <c r="T140" s="54" t="s">
        <v>389</v>
      </c>
      <c r="U140" s="54" t="s">
        <v>389</v>
      </c>
      <c r="V140" s="54" t="s">
        <v>389</v>
      </c>
      <c r="W140" s="54" t="s">
        <v>389</v>
      </c>
      <c r="X140" s="54" t="s">
        <v>389</v>
      </c>
      <c r="Y140" s="54" t="s">
        <v>389</v>
      </c>
      <c r="Z140" s="54">
        <v>1</v>
      </c>
      <c r="AA140" s="54">
        <v>0</v>
      </c>
      <c r="AB140" s="54" t="s">
        <v>389</v>
      </c>
      <c r="AC140" s="54">
        <v>0</v>
      </c>
      <c r="AD140" s="54">
        <v>1</v>
      </c>
      <c r="AE140" s="54" t="s">
        <v>389</v>
      </c>
      <c r="AF140" s="54" t="s">
        <v>389</v>
      </c>
      <c r="AG140" s="54">
        <v>0</v>
      </c>
      <c r="AH140" s="54">
        <v>0.63757826551272201</v>
      </c>
      <c r="AI140" s="54">
        <v>0.65717525830021994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">
        <v>389</v>
      </c>
      <c r="H141" s="54">
        <v>1</v>
      </c>
      <c r="I141" s="54" t="s">
        <v>389</v>
      </c>
      <c r="J141" s="54" t="s">
        <v>389</v>
      </c>
      <c r="K141" s="54" t="s">
        <v>389</v>
      </c>
      <c r="L141" s="54" t="s">
        <v>389</v>
      </c>
      <c r="M141" s="54" t="s">
        <v>389</v>
      </c>
      <c r="N141" s="54" t="s">
        <v>389</v>
      </c>
      <c r="O141" s="54" t="s">
        <v>389</v>
      </c>
      <c r="P141" s="54">
        <v>0</v>
      </c>
      <c r="Q141" s="54" t="s">
        <v>389</v>
      </c>
      <c r="R141" s="54" t="s">
        <v>389</v>
      </c>
      <c r="S141" s="54" t="s">
        <v>389</v>
      </c>
      <c r="T141" s="54" t="s">
        <v>389</v>
      </c>
      <c r="U141" s="54" t="s">
        <v>389</v>
      </c>
      <c r="V141" s="54" t="s">
        <v>389</v>
      </c>
      <c r="W141" s="54" t="s">
        <v>389</v>
      </c>
      <c r="X141" s="54" t="s">
        <v>389</v>
      </c>
      <c r="Y141" s="54" t="s">
        <v>389</v>
      </c>
      <c r="Z141" s="54">
        <v>1</v>
      </c>
      <c r="AA141" s="54">
        <v>0</v>
      </c>
      <c r="AB141" s="54" t="s">
        <v>389</v>
      </c>
      <c r="AC141" s="54">
        <v>0</v>
      </c>
      <c r="AD141" s="54" t="s">
        <v>389</v>
      </c>
      <c r="AE141" s="54" t="s">
        <v>389</v>
      </c>
      <c r="AF141" s="54" t="s">
        <v>389</v>
      </c>
      <c r="AG141" s="54">
        <v>0</v>
      </c>
      <c r="AH141" s="54">
        <v>0</v>
      </c>
      <c r="AI141" s="54">
        <v>3.3858794963578562E-2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">
        <v>389</v>
      </c>
      <c r="H142" s="54" t="s">
        <v>389</v>
      </c>
      <c r="I142" s="54" t="s">
        <v>389</v>
      </c>
      <c r="J142" s="54" t="s">
        <v>389</v>
      </c>
      <c r="K142" s="54" t="s">
        <v>389</v>
      </c>
      <c r="L142" s="54" t="s">
        <v>389</v>
      </c>
      <c r="M142" s="54" t="s">
        <v>389</v>
      </c>
      <c r="N142" s="54" t="s">
        <v>389</v>
      </c>
      <c r="O142" s="54" t="s">
        <v>389</v>
      </c>
      <c r="P142" s="54" t="s">
        <v>389</v>
      </c>
      <c r="Q142" s="54" t="s">
        <v>389</v>
      </c>
      <c r="R142" s="54" t="s">
        <v>389</v>
      </c>
      <c r="S142" s="54" t="s">
        <v>389</v>
      </c>
      <c r="T142" s="54" t="s">
        <v>389</v>
      </c>
      <c r="U142" s="54" t="s">
        <v>389</v>
      </c>
      <c r="V142" s="54" t="s">
        <v>389</v>
      </c>
      <c r="W142" s="54" t="s">
        <v>389</v>
      </c>
      <c r="X142" s="54" t="s">
        <v>389</v>
      </c>
      <c r="Y142" s="54" t="s">
        <v>389</v>
      </c>
      <c r="Z142" s="54" t="s">
        <v>389</v>
      </c>
      <c r="AA142" s="54" t="s">
        <v>389</v>
      </c>
      <c r="AB142" s="54" t="s">
        <v>389</v>
      </c>
      <c r="AC142" s="54" t="s">
        <v>389</v>
      </c>
      <c r="AD142" s="54" t="s">
        <v>389</v>
      </c>
      <c r="AE142" s="54" t="s">
        <v>389</v>
      </c>
      <c r="AF142" s="54" t="s">
        <v>389</v>
      </c>
      <c r="AG142" s="54" t="s">
        <v>389</v>
      </c>
      <c r="AH142" s="54" t="s">
        <v>389</v>
      </c>
      <c r="AI142" s="54" t="s">
        <v>389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">
        <v>389</v>
      </c>
      <c r="H143" s="54">
        <v>0.9480738102945937</v>
      </c>
      <c r="I143" s="54" t="s">
        <v>389</v>
      </c>
      <c r="J143" s="54" t="s">
        <v>389</v>
      </c>
      <c r="K143" s="54" t="s">
        <v>389</v>
      </c>
      <c r="L143" s="54" t="s">
        <v>389</v>
      </c>
      <c r="M143" s="54" t="s">
        <v>389</v>
      </c>
      <c r="N143" s="54" t="s">
        <v>389</v>
      </c>
      <c r="O143" s="54" t="s">
        <v>389</v>
      </c>
      <c r="P143" s="54" t="s">
        <v>389</v>
      </c>
      <c r="Q143" s="54" t="s">
        <v>389</v>
      </c>
      <c r="R143" s="54" t="s">
        <v>389</v>
      </c>
      <c r="S143" s="54" t="s">
        <v>389</v>
      </c>
      <c r="T143" s="54" t="s">
        <v>389</v>
      </c>
      <c r="U143" s="54" t="s">
        <v>389</v>
      </c>
      <c r="V143" s="54" t="s">
        <v>389</v>
      </c>
      <c r="W143" s="54" t="s">
        <v>389</v>
      </c>
      <c r="X143" s="54" t="s">
        <v>389</v>
      </c>
      <c r="Y143" s="54" t="s">
        <v>389</v>
      </c>
      <c r="Z143" s="54" t="s">
        <v>389</v>
      </c>
      <c r="AA143" s="54" t="s">
        <v>389</v>
      </c>
      <c r="AB143" s="54" t="s">
        <v>389</v>
      </c>
      <c r="AC143" s="54" t="s">
        <v>389</v>
      </c>
      <c r="AD143" s="54">
        <v>1</v>
      </c>
      <c r="AE143" s="54" t="s">
        <v>389</v>
      </c>
      <c r="AF143" s="54" t="s">
        <v>389</v>
      </c>
      <c r="AG143" s="54" t="s">
        <v>389</v>
      </c>
      <c r="AH143" s="54">
        <v>1</v>
      </c>
      <c r="AI143" s="54">
        <v>0.98609568893706567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v>1</v>
      </c>
      <c r="H144" s="54">
        <v>0.2686275176197212</v>
      </c>
      <c r="I144" s="54">
        <v>0.83647841233100328</v>
      </c>
      <c r="J144" s="54">
        <v>0.85276268955148271</v>
      </c>
      <c r="K144" s="54">
        <v>0.38371115351111046</v>
      </c>
      <c r="L144" s="54">
        <v>0.65531700451867048</v>
      </c>
      <c r="M144" s="54">
        <v>1</v>
      </c>
      <c r="N144" s="54">
        <v>0.25558116041622003</v>
      </c>
      <c r="O144" s="54">
        <v>1</v>
      </c>
      <c r="P144" s="54">
        <v>0</v>
      </c>
      <c r="Q144" s="54">
        <v>1</v>
      </c>
      <c r="R144" s="54">
        <v>1</v>
      </c>
      <c r="S144" s="54">
        <v>0.52457130937973551</v>
      </c>
      <c r="T144" s="54">
        <v>0.43178776908611127</v>
      </c>
      <c r="U144" s="54">
        <v>0</v>
      </c>
      <c r="V144" s="54">
        <v>0.68586772426180298</v>
      </c>
      <c r="W144" s="54">
        <v>1</v>
      </c>
      <c r="X144" s="54">
        <v>1</v>
      </c>
      <c r="Y144" s="54">
        <v>0.91633026992938882</v>
      </c>
      <c r="Z144" s="54">
        <v>0.69035874453125823</v>
      </c>
      <c r="AA144" s="54">
        <v>0.5939391528028457</v>
      </c>
      <c r="AB144" s="54">
        <v>0.77503720206101634</v>
      </c>
      <c r="AC144" s="54">
        <v>9.0731908156089336E-2</v>
      </c>
      <c r="AD144" s="54">
        <v>0.60411919939924097</v>
      </c>
      <c r="AE144" s="54">
        <v>0.50421313313379057</v>
      </c>
      <c r="AF144" s="54">
        <v>0.62068029260418256</v>
      </c>
      <c r="AG144" s="54">
        <v>0.50699885661614474</v>
      </c>
      <c r="AH144" s="54">
        <v>0.37530075970207261</v>
      </c>
      <c r="AI144" s="54">
        <v>0.47855050636977553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">
        <v>389</v>
      </c>
      <c r="H145" s="54">
        <v>0.58793466978580222</v>
      </c>
      <c r="I145" s="54" t="s">
        <v>389</v>
      </c>
      <c r="J145" s="54">
        <v>1</v>
      </c>
      <c r="K145" s="54" t="s">
        <v>389</v>
      </c>
      <c r="L145" s="54">
        <v>1</v>
      </c>
      <c r="M145" s="54" t="s">
        <v>389</v>
      </c>
      <c r="N145" s="54">
        <v>1</v>
      </c>
      <c r="O145" s="54" t="s">
        <v>389</v>
      </c>
      <c r="P145" s="54" t="s">
        <v>389</v>
      </c>
      <c r="Q145" s="54" t="s">
        <v>389</v>
      </c>
      <c r="R145" s="54" t="s">
        <v>389</v>
      </c>
      <c r="S145" s="54" t="s">
        <v>389</v>
      </c>
      <c r="T145" s="54" t="s">
        <v>389</v>
      </c>
      <c r="U145" s="54" t="s">
        <v>389</v>
      </c>
      <c r="V145" s="54" t="s">
        <v>389</v>
      </c>
      <c r="W145" s="54" t="s">
        <v>389</v>
      </c>
      <c r="X145" s="54" t="s">
        <v>389</v>
      </c>
      <c r="Y145" s="54" t="s">
        <v>389</v>
      </c>
      <c r="Z145" s="54">
        <v>1</v>
      </c>
      <c r="AA145" s="54" t="s">
        <v>389</v>
      </c>
      <c r="AB145" s="54" t="s">
        <v>389</v>
      </c>
      <c r="AC145" s="54" t="s">
        <v>389</v>
      </c>
      <c r="AD145" s="54" t="s">
        <v>389</v>
      </c>
      <c r="AE145" s="54" t="s">
        <v>389</v>
      </c>
      <c r="AF145" s="54" t="s">
        <v>389</v>
      </c>
      <c r="AG145" s="54">
        <v>1</v>
      </c>
      <c r="AH145" s="54">
        <v>0</v>
      </c>
      <c r="AI145" s="54">
        <v>0.72388930078825875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v>1</v>
      </c>
      <c r="H146" s="54">
        <v>0.17174614927181026</v>
      </c>
      <c r="I146" s="54">
        <v>0.98129992355741535</v>
      </c>
      <c r="J146" s="54">
        <v>0.80000000629953871</v>
      </c>
      <c r="K146" s="54">
        <v>0</v>
      </c>
      <c r="L146" s="54">
        <v>0.59513165765785125</v>
      </c>
      <c r="M146" s="54">
        <v>1</v>
      </c>
      <c r="N146" s="54">
        <v>0</v>
      </c>
      <c r="O146" s="54">
        <v>1</v>
      </c>
      <c r="P146" s="54">
        <v>0</v>
      </c>
      <c r="Q146" s="54" t="s">
        <v>389</v>
      </c>
      <c r="R146" s="54">
        <v>1</v>
      </c>
      <c r="S146" s="54">
        <v>5.6901699012512526E-2</v>
      </c>
      <c r="T146" s="54">
        <v>0.12173357556870197</v>
      </c>
      <c r="U146" s="54">
        <v>0</v>
      </c>
      <c r="V146" s="54">
        <v>0.74915151060299034</v>
      </c>
      <c r="W146" s="54">
        <v>1</v>
      </c>
      <c r="X146" s="54">
        <v>1</v>
      </c>
      <c r="Y146" s="54">
        <v>0.8</v>
      </c>
      <c r="Z146" s="54">
        <v>0.45020950378724645</v>
      </c>
      <c r="AA146" s="54">
        <v>0.26033622880792273</v>
      </c>
      <c r="AB146" s="54">
        <v>0.49999998314461763</v>
      </c>
      <c r="AC146" s="54">
        <v>9.0731908156089336E-2</v>
      </c>
      <c r="AD146" s="54">
        <v>0.10724019080630094</v>
      </c>
      <c r="AE146" s="54">
        <v>0.3701282187833787</v>
      </c>
      <c r="AF146" s="54">
        <v>0</v>
      </c>
      <c r="AG146" s="54">
        <v>0</v>
      </c>
      <c r="AH146" s="54">
        <v>0.44361026719848878</v>
      </c>
      <c r="AI146" s="54">
        <v>0.34155868941968193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v>1</v>
      </c>
      <c r="H147" s="54">
        <v>0.51317713789088115</v>
      </c>
      <c r="I147" s="54">
        <v>0.65718931485334764</v>
      </c>
      <c r="J147" s="54" t="s">
        <v>389</v>
      </c>
      <c r="K147" s="54">
        <v>1</v>
      </c>
      <c r="L147" s="54">
        <v>1</v>
      </c>
      <c r="M147" s="54">
        <v>1</v>
      </c>
      <c r="N147" s="54" t="s">
        <v>389</v>
      </c>
      <c r="O147" s="54" t="s">
        <v>389</v>
      </c>
      <c r="P147" s="54">
        <v>0</v>
      </c>
      <c r="Q147" s="54">
        <v>1</v>
      </c>
      <c r="R147" s="54">
        <v>1</v>
      </c>
      <c r="S147" s="54">
        <v>1</v>
      </c>
      <c r="T147" s="54">
        <v>1</v>
      </c>
      <c r="U147" s="54" t="s">
        <v>389</v>
      </c>
      <c r="V147" s="54">
        <v>0.62701487039298942</v>
      </c>
      <c r="W147" s="54">
        <v>1</v>
      </c>
      <c r="X147" s="54">
        <v>1</v>
      </c>
      <c r="Y147" s="54">
        <v>0.99999999999999989</v>
      </c>
      <c r="Z147" s="54">
        <v>1</v>
      </c>
      <c r="AA147" s="54">
        <v>1</v>
      </c>
      <c r="AB147" s="54">
        <v>1</v>
      </c>
      <c r="AC147" s="54" t="s">
        <v>389</v>
      </c>
      <c r="AD147" s="54">
        <v>1</v>
      </c>
      <c r="AE147" s="54">
        <v>1</v>
      </c>
      <c r="AF147" s="54">
        <v>1</v>
      </c>
      <c r="AG147" s="54">
        <v>1</v>
      </c>
      <c r="AH147" s="54">
        <v>0</v>
      </c>
      <c r="AI147" s="54">
        <v>0.84592461854130252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">
        <v>389</v>
      </c>
      <c r="H148" s="54" t="s">
        <v>389</v>
      </c>
      <c r="I148" s="54" t="s">
        <v>389</v>
      </c>
      <c r="J148" s="54" t="s">
        <v>389</v>
      </c>
      <c r="K148" s="54" t="s">
        <v>389</v>
      </c>
      <c r="L148" s="54" t="s">
        <v>389</v>
      </c>
      <c r="M148" s="54" t="s">
        <v>389</v>
      </c>
      <c r="N148" s="54" t="s">
        <v>389</v>
      </c>
      <c r="O148" s="54" t="s">
        <v>389</v>
      </c>
      <c r="P148" s="54" t="s">
        <v>389</v>
      </c>
      <c r="Q148" s="54" t="s">
        <v>389</v>
      </c>
      <c r="R148" s="54" t="s">
        <v>389</v>
      </c>
      <c r="S148" s="54" t="s">
        <v>389</v>
      </c>
      <c r="T148" s="54" t="s">
        <v>389</v>
      </c>
      <c r="U148" s="54" t="s">
        <v>389</v>
      </c>
      <c r="V148" s="54" t="s">
        <v>389</v>
      </c>
      <c r="W148" s="54" t="s">
        <v>389</v>
      </c>
      <c r="X148" s="54" t="s">
        <v>389</v>
      </c>
      <c r="Y148" s="54" t="s">
        <v>389</v>
      </c>
      <c r="Z148" s="54" t="s">
        <v>389</v>
      </c>
      <c r="AA148" s="54" t="s">
        <v>389</v>
      </c>
      <c r="AB148" s="54" t="s">
        <v>389</v>
      </c>
      <c r="AC148" s="54" t="s">
        <v>389</v>
      </c>
      <c r="AD148" s="54" t="s">
        <v>389</v>
      </c>
      <c r="AE148" s="54" t="s">
        <v>389</v>
      </c>
      <c r="AF148" s="54" t="s">
        <v>389</v>
      </c>
      <c r="AG148" s="54" t="s">
        <v>389</v>
      </c>
      <c r="AH148" s="54" t="s">
        <v>389</v>
      </c>
      <c r="AI148" s="54" t="s">
        <v>389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">
        <v>389</v>
      </c>
      <c r="H149" s="54" t="s">
        <v>389</v>
      </c>
      <c r="I149" s="54" t="s">
        <v>389</v>
      </c>
      <c r="J149" s="54" t="s">
        <v>389</v>
      </c>
      <c r="K149" s="54" t="s">
        <v>389</v>
      </c>
      <c r="L149" s="54" t="s">
        <v>389</v>
      </c>
      <c r="M149" s="54" t="s">
        <v>389</v>
      </c>
      <c r="N149" s="54" t="s">
        <v>389</v>
      </c>
      <c r="O149" s="54" t="s">
        <v>389</v>
      </c>
      <c r="P149" s="54" t="s">
        <v>389</v>
      </c>
      <c r="Q149" s="54" t="s">
        <v>389</v>
      </c>
      <c r="R149" s="54" t="s">
        <v>389</v>
      </c>
      <c r="S149" s="54" t="s">
        <v>389</v>
      </c>
      <c r="T149" s="54" t="s">
        <v>389</v>
      </c>
      <c r="U149" s="54" t="s">
        <v>389</v>
      </c>
      <c r="V149" s="54" t="s">
        <v>389</v>
      </c>
      <c r="W149" s="54" t="s">
        <v>389</v>
      </c>
      <c r="X149" s="54" t="s">
        <v>389</v>
      </c>
      <c r="Y149" s="54" t="s">
        <v>389</v>
      </c>
      <c r="Z149" s="54" t="s">
        <v>389</v>
      </c>
      <c r="AA149" s="54" t="s">
        <v>389</v>
      </c>
      <c r="AB149" s="54" t="s">
        <v>389</v>
      </c>
      <c r="AC149" s="54" t="s">
        <v>389</v>
      </c>
      <c r="AD149" s="54" t="s">
        <v>389</v>
      </c>
      <c r="AE149" s="54" t="s">
        <v>389</v>
      </c>
      <c r="AF149" s="54" t="s">
        <v>389</v>
      </c>
      <c r="AG149" s="54" t="s">
        <v>389</v>
      </c>
      <c r="AH149" s="54" t="s">
        <v>389</v>
      </c>
      <c r="AI149" s="54" t="s">
        <v>389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v>0.4182310353987414</v>
      </c>
      <c r="H150" s="54">
        <v>0.61202714202464392</v>
      </c>
      <c r="I150" s="54">
        <v>0.65910801309302114</v>
      </c>
      <c r="J150" s="54">
        <v>0.53897775975949958</v>
      </c>
      <c r="K150" s="54">
        <v>0.46126239821424087</v>
      </c>
      <c r="L150" s="54">
        <v>0.56923761771427273</v>
      </c>
      <c r="M150" s="54">
        <v>0.66441607673295366</v>
      </c>
      <c r="N150" s="54">
        <v>0.55501489812056781</v>
      </c>
      <c r="O150" s="54">
        <v>0.5255479217912874</v>
      </c>
      <c r="P150" s="54">
        <v>0.60840668917757978</v>
      </c>
      <c r="Q150" s="54">
        <v>0.51972123044321039</v>
      </c>
      <c r="R150" s="54">
        <v>0.56242896655329289</v>
      </c>
      <c r="S150" s="54">
        <v>0.56427078081866211</v>
      </c>
      <c r="T150" s="54">
        <v>0.7318913577176438</v>
      </c>
      <c r="U150" s="54">
        <v>0.62831052036487989</v>
      </c>
      <c r="V150" s="54">
        <v>0.56887153800824986</v>
      </c>
      <c r="W150" s="54">
        <v>0.54207515029419806</v>
      </c>
      <c r="X150" s="54">
        <v>0.63255899953365091</v>
      </c>
      <c r="Y150" s="54">
        <v>0.656133955280226</v>
      </c>
      <c r="Z150" s="54">
        <v>0.6632272086343014</v>
      </c>
      <c r="AA150" s="54">
        <v>0.62396715785699164</v>
      </c>
      <c r="AB150" s="54">
        <v>0.43442931302378651</v>
      </c>
      <c r="AC150" s="54">
        <v>0.21631090932142902</v>
      </c>
      <c r="AD150" s="54">
        <v>0.67162990832851588</v>
      </c>
      <c r="AE150" s="54">
        <v>0.56415111223787706</v>
      </c>
      <c r="AF150" s="54">
        <v>0.38808172434543037</v>
      </c>
      <c r="AG150" s="54">
        <v>0.65957913732618967</v>
      </c>
      <c r="AH150" s="54">
        <v>0.56428921179302904</v>
      </c>
      <c r="AI150" s="54">
        <v>0.57756623216098191</v>
      </c>
    </row>
  </sheetData>
  <sheetProtection algorithmName="SHA-512" hashValue="fJE0jPmPA4i6z2SI33dmYYJnkvvRY8a9od2eaMwLSunSfCA2KfFh8iAvpjc/564MQTrlICv6UWVY2fe8bGgY0Q==" saltValue="ciojslYQZWuWnVMkjRKZrQ==" spinCount="100000" sheet="1" objects="1" scenarios="1"/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43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0">
        <v>408928</v>
      </c>
      <c r="H8" s="124"/>
      <c r="I8" s="130">
        <v>295682</v>
      </c>
      <c r="J8" s="130">
        <v>113246</v>
      </c>
      <c r="K8" s="13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7"/>
      <c r="H9" s="126"/>
      <c r="I9" s="117"/>
      <c r="J9" s="117"/>
      <c r="K9" s="13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7">
        <v>2511</v>
      </c>
      <c r="H10" s="126" t="s">
        <v>15</v>
      </c>
      <c r="I10" s="117">
        <v>2511</v>
      </c>
      <c r="J10" s="117"/>
      <c r="K10" s="130">
        <v>2511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7">
        <v>265556</v>
      </c>
      <c r="H11" s="126" t="s">
        <v>59</v>
      </c>
      <c r="I11" s="117">
        <v>199465</v>
      </c>
      <c r="J11" s="117">
        <v>66091</v>
      </c>
      <c r="K11" s="130">
        <v>265556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7"/>
      <c r="H12" s="126"/>
      <c r="I12" s="117"/>
      <c r="J12" s="117"/>
      <c r="K12" s="13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7"/>
      <c r="H13" s="126"/>
      <c r="I13" s="117"/>
      <c r="J13" s="117"/>
      <c r="K13" s="13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7"/>
      <c r="H14" s="126"/>
      <c r="I14" s="117"/>
      <c r="J14" s="117"/>
      <c r="K14" s="13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7"/>
      <c r="H15" s="126"/>
      <c r="I15" s="117"/>
      <c r="J15" s="117"/>
      <c r="K15" s="13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7"/>
      <c r="H16" s="126"/>
      <c r="I16" s="117"/>
      <c r="J16" s="117"/>
      <c r="K16" s="13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7">
        <v>116117</v>
      </c>
      <c r="H17" s="126" t="s">
        <v>59</v>
      </c>
      <c r="I17" s="117">
        <v>68962</v>
      </c>
      <c r="J17" s="117">
        <v>47155</v>
      </c>
      <c r="K17" s="130">
        <v>116117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7"/>
      <c r="H18" s="126"/>
      <c r="I18" s="117"/>
      <c r="J18" s="117"/>
      <c r="K18" s="13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8"/>
      <c r="H19" s="126"/>
      <c r="I19" s="128"/>
      <c r="J19" s="128"/>
      <c r="K19" s="13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7">
        <v>24744</v>
      </c>
      <c r="H20" s="126" t="s">
        <v>15</v>
      </c>
      <c r="I20" s="117">
        <v>24744</v>
      </c>
      <c r="J20" s="117"/>
      <c r="K20" s="130">
        <v>24744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7"/>
      <c r="H21" s="126"/>
      <c r="I21" s="117"/>
      <c r="J21" s="117"/>
      <c r="K21" s="13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7"/>
      <c r="H22" s="126"/>
      <c r="I22" s="117"/>
      <c r="J22" s="117"/>
      <c r="K22" s="13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7"/>
      <c r="H23" s="126"/>
      <c r="I23" s="117"/>
      <c r="J23" s="117"/>
      <c r="K23" s="13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9"/>
      <c r="H24" s="126"/>
      <c r="I24" s="129"/>
      <c r="J24" s="129"/>
      <c r="K24" s="13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0">
        <v>337082</v>
      </c>
      <c r="H25" s="124"/>
      <c r="I25" s="130">
        <v>143864</v>
      </c>
      <c r="J25" s="130">
        <v>193218</v>
      </c>
      <c r="K25" s="13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7">
        <v>203568</v>
      </c>
      <c r="H26" s="126" t="s">
        <v>59</v>
      </c>
      <c r="I26" s="117">
        <v>122044</v>
      </c>
      <c r="J26" s="117">
        <v>81524</v>
      </c>
      <c r="K26" s="130">
        <v>203568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7"/>
      <c r="H27" s="126"/>
      <c r="I27" s="117"/>
      <c r="J27" s="117"/>
      <c r="K27" s="13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7">
        <v>133514</v>
      </c>
      <c r="H28" s="126" t="s">
        <v>59</v>
      </c>
      <c r="I28" s="117">
        <v>21820</v>
      </c>
      <c r="J28" s="117">
        <v>111694</v>
      </c>
      <c r="K28" s="130">
        <v>133514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7"/>
      <c r="H29" s="126"/>
      <c r="I29" s="117"/>
      <c r="J29" s="117"/>
      <c r="K29" s="13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7"/>
      <c r="H30" s="126"/>
      <c r="I30" s="117"/>
      <c r="J30" s="117"/>
      <c r="K30" s="13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7"/>
      <c r="H31" s="126"/>
      <c r="I31" s="117"/>
      <c r="J31" s="117"/>
      <c r="K31" s="13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7"/>
      <c r="H32" s="126"/>
      <c r="I32" s="117"/>
      <c r="J32" s="117"/>
      <c r="K32" s="13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7"/>
      <c r="H33" s="126"/>
      <c r="I33" s="117"/>
      <c r="J33" s="117"/>
      <c r="K33" s="13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7"/>
      <c r="H34" s="126"/>
      <c r="I34" s="117"/>
      <c r="J34" s="117"/>
      <c r="K34" s="13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7"/>
      <c r="H35" s="126"/>
      <c r="I35" s="117"/>
      <c r="J35" s="117"/>
      <c r="K35" s="13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7"/>
      <c r="H36" s="126"/>
      <c r="I36" s="117"/>
      <c r="J36" s="117"/>
      <c r="K36" s="13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7"/>
      <c r="H37" s="126"/>
      <c r="I37" s="117"/>
      <c r="J37" s="117"/>
      <c r="K37" s="13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7"/>
      <c r="H38" s="126"/>
      <c r="I38" s="117"/>
      <c r="J38" s="117"/>
      <c r="K38" s="13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7"/>
      <c r="H39" s="126"/>
      <c r="I39" s="117"/>
      <c r="J39" s="117"/>
      <c r="K39" s="13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7"/>
      <c r="H40" s="126"/>
      <c r="I40" s="117"/>
      <c r="J40" s="117"/>
      <c r="K40" s="13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7"/>
      <c r="H41" s="126"/>
      <c r="I41" s="117"/>
      <c r="J41" s="117"/>
      <c r="K41" s="13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0">
        <v>738353</v>
      </c>
      <c r="H42" s="124"/>
      <c r="I42" s="130">
        <v>258638</v>
      </c>
      <c r="J42" s="130">
        <v>479715</v>
      </c>
      <c r="K42" s="13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7">
        <v>246209</v>
      </c>
      <c r="H43" s="126" t="s">
        <v>59</v>
      </c>
      <c r="I43" s="117">
        <v>134066</v>
      </c>
      <c r="J43" s="117">
        <v>112143</v>
      </c>
      <c r="K43" s="130">
        <v>246209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7"/>
      <c r="H44" s="126"/>
      <c r="I44" s="117"/>
      <c r="J44" s="117"/>
      <c r="K44" s="13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7"/>
      <c r="H45" s="126"/>
      <c r="I45" s="117"/>
      <c r="J45" s="117"/>
      <c r="K45" s="13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7"/>
      <c r="H46" s="126"/>
      <c r="I46" s="117"/>
      <c r="J46" s="117"/>
      <c r="K46" s="13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7">
        <v>164787</v>
      </c>
      <c r="H47" s="126" t="s">
        <v>59</v>
      </c>
      <c r="I47" s="117">
        <v>95397</v>
      </c>
      <c r="J47" s="117">
        <v>69390</v>
      </c>
      <c r="K47" s="130">
        <v>164787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7"/>
      <c r="H48" s="126"/>
      <c r="I48" s="117"/>
      <c r="J48" s="117"/>
      <c r="K48" s="13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7">
        <v>48757</v>
      </c>
      <c r="H49" s="126" t="s">
        <v>24</v>
      </c>
      <c r="I49" s="117"/>
      <c r="J49" s="117">
        <v>48757</v>
      </c>
      <c r="K49" s="130">
        <v>48757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7"/>
      <c r="H50" s="126"/>
      <c r="I50" s="117"/>
      <c r="J50" s="117"/>
      <c r="K50" s="13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7"/>
      <c r="H51" s="126"/>
      <c r="I51" s="117"/>
      <c r="J51" s="117"/>
      <c r="K51" s="13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7"/>
      <c r="H52" s="126"/>
      <c r="I52" s="117"/>
      <c r="J52" s="117"/>
      <c r="K52" s="13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7"/>
      <c r="H53" s="126"/>
      <c r="I53" s="117"/>
      <c r="J53" s="117"/>
      <c r="K53" s="13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7">
        <v>44642</v>
      </c>
      <c r="H54" s="126" t="s">
        <v>24</v>
      </c>
      <c r="I54" s="117"/>
      <c r="J54" s="117">
        <v>44642</v>
      </c>
      <c r="K54" s="130">
        <v>44642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7">
        <v>123993</v>
      </c>
      <c r="H55" s="126" t="s">
        <v>24</v>
      </c>
      <c r="I55" s="117"/>
      <c r="J55" s="117">
        <v>123993</v>
      </c>
      <c r="K55" s="130">
        <v>123993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7">
        <v>75623</v>
      </c>
      <c r="H56" s="126" t="s">
        <v>24</v>
      </c>
      <c r="I56" s="117"/>
      <c r="J56" s="117">
        <v>75623</v>
      </c>
      <c r="K56" s="130">
        <v>75623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7"/>
      <c r="H57" s="126"/>
      <c r="I57" s="117"/>
      <c r="J57" s="117"/>
      <c r="K57" s="13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7"/>
      <c r="H58" s="126"/>
      <c r="I58" s="117"/>
      <c r="J58" s="117"/>
      <c r="K58" s="13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7"/>
      <c r="H59" s="126"/>
      <c r="I59" s="117"/>
      <c r="J59" s="117"/>
      <c r="K59" s="13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7"/>
      <c r="H60" s="126"/>
      <c r="I60" s="117"/>
      <c r="J60" s="117"/>
      <c r="K60" s="13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7">
        <v>29175</v>
      </c>
      <c r="H61" s="126" t="s">
        <v>15</v>
      </c>
      <c r="I61" s="117">
        <v>29175</v>
      </c>
      <c r="J61" s="117"/>
      <c r="K61" s="130">
        <v>29175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7"/>
      <c r="H62" s="126"/>
      <c r="I62" s="117"/>
      <c r="J62" s="117"/>
      <c r="K62" s="13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7">
        <v>5167</v>
      </c>
      <c r="H63" s="126" t="s">
        <v>24</v>
      </c>
      <c r="I63" s="117"/>
      <c r="J63" s="117">
        <v>5167</v>
      </c>
      <c r="K63" s="130">
        <v>5167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0"/>
      <c r="H64" s="124"/>
      <c r="I64" s="130"/>
      <c r="J64" s="130"/>
      <c r="K64" s="13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0"/>
      <c r="H65" s="124"/>
      <c r="I65" s="130"/>
      <c r="J65" s="130"/>
      <c r="K65" s="13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0">
        <v>0</v>
      </c>
      <c r="H66" s="124"/>
      <c r="I66" s="130">
        <v>0</v>
      </c>
      <c r="J66" s="130">
        <v>0</v>
      </c>
      <c r="K66" s="13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7"/>
      <c r="H67" s="126"/>
      <c r="I67" s="117"/>
      <c r="J67" s="117"/>
      <c r="K67" s="13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7"/>
      <c r="H68" s="126"/>
      <c r="I68" s="117"/>
      <c r="J68" s="117"/>
      <c r="K68" s="13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7"/>
      <c r="H69" s="126"/>
      <c r="I69" s="117"/>
      <c r="J69" s="117"/>
      <c r="K69" s="13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0">
        <v>497733</v>
      </c>
      <c r="H70" s="124"/>
      <c r="I70" s="130">
        <v>156354</v>
      </c>
      <c r="J70" s="130">
        <v>341379</v>
      </c>
      <c r="K70" s="13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7"/>
      <c r="H71" s="126"/>
      <c r="I71" s="117"/>
      <c r="J71" s="117"/>
      <c r="K71" s="13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7">
        <v>239838</v>
      </c>
      <c r="H72" s="126"/>
      <c r="I72" s="117">
        <v>60163</v>
      </c>
      <c r="J72" s="117">
        <v>179675</v>
      </c>
      <c r="K72" s="130">
        <v>239838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7">
        <v>257895</v>
      </c>
      <c r="H73" s="126"/>
      <c r="I73" s="117">
        <v>96191</v>
      </c>
      <c r="J73" s="117">
        <v>161704</v>
      </c>
      <c r="K73" s="130">
        <v>257895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1982096</v>
      </c>
      <c r="H76" s="26"/>
      <c r="I76" s="95">
        <v>854538</v>
      </c>
      <c r="J76" s="95">
        <v>1127558</v>
      </c>
      <c r="K76" s="91">
        <v>1982096</v>
      </c>
      <c r="L76" s="27"/>
    </row>
    <row r="77" spans="1:12" ht="15.75" x14ac:dyDescent="0.25">
      <c r="F77" s="84" t="s">
        <v>200</v>
      </c>
      <c r="G77" s="96">
        <v>1982096</v>
      </c>
      <c r="H77" s="14"/>
      <c r="I77" s="86">
        <v>0.43112846199175014</v>
      </c>
      <c r="J77" s="86">
        <v>0.56887153800824986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'[31]CA2 Detail'!$V$121-'[31]CA2 Detail'!$I$203</f>
        <v>9403285.8200000003</v>
      </c>
      <c r="J83" s="88">
        <v>9.0876531497369711E-2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958904.11</v>
      </c>
      <c r="H8" s="10"/>
      <c r="I8" s="91">
        <v>916528.33</v>
      </c>
      <c r="J8" s="91">
        <v>42375.78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28365.65</v>
      </c>
      <c r="H10" s="17" t="s">
        <v>15</v>
      </c>
      <c r="I10" s="92">
        <v>28365.65</v>
      </c>
      <c r="J10" s="92"/>
      <c r="K10" s="91">
        <v>28365.65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465173.01</v>
      </c>
      <c r="H11" s="17" t="s">
        <v>15</v>
      </c>
      <c r="I11" s="92">
        <v>465173.01</v>
      </c>
      <c r="J11" s="92"/>
      <c r="K11" s="91">
        <v>465173.01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261823.05</v>
      </c>
      <c r="H13" s="17" t="s">
        <v>15</v>
      </c>
      <c r="I13" s="92">
        <v>261823.05</v>
      </c>
      <c r="J13" s="92"/>
      <c r="K13" s="91">
        <v>261823.05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>
        <v>42375.78</v>
      </c>
      <c r="H15" s="17" t="s">
        <v>24</v>
      </c>
      <c r="I15" s="92"/>
      <c r="J15" s="92">
        <v>42375.78</v>
      </c>
      <c r="K15" s="91">
        <v>42375.78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161166.62</v>
      </c>
      <c r="H18" s="17" t="s">
        <v>15</v>
      </c>
      <c r="I18" s="92">
        <v>161166.62</v>
      </c>
      <c r="J18" s="92"/>
      <c r="K18" s="91">
        <v>161166.62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/>
      <c r="H20" s="17"/>
      <c r="I20" s="92"/>
      <c r="J20" s="92"/>
      <c r="K20" s="91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1536542.34</v>
      </c>
      <c r="H25" s="10"/>
      <c r="I25" s="91">
        <v>1351662.31</v>
      </c>
      <c r="J25" s="91">
        <v>184880.03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457157.71</v>
      </c>
      <c r="H26" s="17" t="s">
        <v>59</v>
      </c>
      <c r="I26" s="92">
        <v>356583.01</v>
      </c>
      <c r="J26" s="92">
        <v>100574.7</v>
      </c>
      <c r="K26" s="91">
        <v>457157.71</v>
      </c>
      <c r="L26" s="18" t="s">
        <v>322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0</v>
      </c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1045050.04</v>
      </c>
      <c r="H30" s="17" t="s">
        <v>59</v>
      </c>
      <c r="I30" s="92">
        <v>995079.3</v>
      </c>
      <c r="J30" s="92">
        <v>49970.74</v>
      </c>
      <c r="K30" s="91">
        <v>1045050.04</v>
      </c>
      <c r="L30" s="18" t="s">
        <v>323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34334.589999999997</v>
      </c>
      <c r="H40" s="17" t="s">
        <v>24</v>
      </c>
      <c r="I40" s="92"/>
      <c r="J40" s="92">
        <v>34334.589999999997</v>
      </c>
      <c r="K40" s="91">
        <v>34334.589999999997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3932566.4200000004</v>
      </c>
      <c r="H42" s="10"/>
      <c r="I42" s="91">
        <v>1008818.5100000001</v>
      </c>
      <c r="J42" s="91">
        <v>2923747.9099999997</v>
      </c>
      <c r="K42" s="91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2263804.61</v>
      </c>
      <c r="H43" s="17" t="s">
        <v>59</v>
      </c>
      <c r="I43" s="92">
        <v>565951.15</v>
      </c>
      <c r="J43" s="92">
        <v>1697853.46</v>
      </c>
      <c r="K43" s="91">
        <v>2263804.61</v>
      </c>
      <c r="L43" s="18" t="s">
        <v>324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312362.77</v>
      </c>
      <c r="H44" s="17" t="s">
        <v>24</v>
      </c>
      <c r="I44" s="92"/>
      <c r="J44" s="92">
        <v>312362.77</v>
      </c>
      <c r="K44" s="91">
        <v>312362.77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278737.93</v>
      </c>
      <c r="H47" s="17" t="s">
        <v>15</v>
      </c>
      <c r="I47" s="92">
        <v>278737.93</v>
      </c>
      <c r="J47" s="92"/>
      <c r="K47" s="91">
        <v>278737.93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>
        <v>19525.18</v>
      </c>
      <c r="H48" s="17" t="s">
        <v>15</v>
      </c>
      <c r="I48" s="92">
        <v>19525.18</v>
      </c>
      <c r="J48" s="92"/>
      <c r="K48" s="91">
        <v>19525.18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115018.72</v>
      </c>
      <c r="H49" s="17" t="s">
        <v>15</v>
      </c>
      <c r="I49" s="92">
        <v>115018.72</v>
      </c>
      <c r="J49" s="92"/>
      <c r="K49" s="91">
        <v>115018.72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163330.60999999999</v>
      </c>
      <c r="H54" s="17" t="s">
        <v>24</v>
      </c>
      <c r="I54" s="92"/>
      <c r="J54" s="92">
        <v>163330.60999999999</v>
      </c>
      <c r="K54" s="91">
        <v>163330.60999999999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12889.54</v>
      </c>
      <c r="H55" s="17" t="s">
        <v>24</v>
      </c>
      <c r="I55" s="92"/>
      <c r="J55" s="92">
        <v>12889.54</v>
      </c>
      <c r="K55" s="91">
        <v>12889.54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342405.02</v>
      </c>
      <c r="H56" s="17" t="s">
        <v>24</v>
      </c>
      <c r="I56" s="92"/>
      <c r="J56" s="92">
        <v>342405.02</v>
      </c>
      <c r="K56" s="91">
        <v>342405.02</v>
      </c>
      <c r="L56" s="18"/>
    </row>
    <row r="57" spans="1:12" ht="30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118342.14</v>
      </c>
      <c r="H57" s="17" t="s">
        <v>59</v>
      </c>
      <c r="I57" s="92">
        <v>29585.53</v>
      </c>
      <c r="J57" s="92">
        <v>88756.61</v>
      </c>
      <c r="K57" s="91">
        <v>118342.14</v>
      </c>
      <c r="L57" s="18" t="s">
        <v>324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11546.65</v>
      </c>
      <c r="H60" s="17" t="s">
        <v>24</v>
      </c>
      <c r="I60" s="92"/>
      <c r="J60" s="92">
        <v>11546.65</v>
      </c>
      <c r="K60" s="91">
        <v>11546.65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/>
      <c r="H61" s="17"/>
      <c r="I61" s="92"/>
      <c r="J61" s="92"/>
      <c r="K61" s="91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294603.25</v>
      </c>
      <c r="H62" s="17" t="s">
        <v>24</v>
      </c>
      <c r="I62" s="92"/>
      <c r="J62" s="92">
        <v>294603.25</v>
      </c>
      <c r="K62" s="91">
        <v>294603.25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728203.15999999992</v>
      </c>
      <c r="H70" s="10"/>
      <c r="I70" s="91">
        <v>0</v>
      </c>
      <c r="J70" s="91">
        <v>728203.15999999992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394396.75</v>
      </c>
      <c r="H72" s="17" t="s">
        <v>24</v>
      </c>
      <c r="I72" s="92"/>
      <c r="J72" s="92">
        <v>394396.75</v>
      </c>
      <c r="K72" s="91">
        <v>394396.75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333806.40999999997</v>
      </c>
      <c r="H73" s="17" t="s">
        <v>24</v>
      </c>
      <c r="I73" s="92"/>
      <c r="J73" s="92">
        <v>333806.40999999997</v>
      </c>
      <c r="K73" s="91">
        <v>333806.40999999997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7156216.0300000012</v>
      </c>
      <c r="H76" s="26"/>
      <c r="I76" s="95">
        <v>3277009.1500000004</v>
      </c>
      <c r="J76" s="95">
        <v>3879206.88</v>
      </c>
      <c r="K76" s="91">
        <v>7156216.0300000003</v>
      </c>
      <c r="L76" s="27"/>
    </row>
    <row r="77" spans="1:12" ht="15.75" x14ac:dyDescent="0.25">
      <c r="F77" s="84" t="s">
        <v>200</v>
      </c>
      <c r="G77" s="96">
        <v>7156216.0300000003</v>
      </c>
      <c r="H77" s="14"/>
      <c r="I77" s="86">
        <v>0.45792484970580183</v>
      </c>
      <c r="J77" s="86">
        <v>0.54207515029419806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'[32]CA2 Detail'!$V$121-'[32]CA2 Detail'!$I$203</f>
        <v>31077265.290000003</v>
      </c>
      <c r="J83" s="88">
        <v>0.10544715306898228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f>SUM(G9:G24)</f>
        <v>1645468.53</v>
      </c>
      <c r="H8" s="10"/>
      <c r="I8" s="91">
        <f>SUM(I9:I24)</f>
        <v>1111052.08</v>
      </c>
      <c r="J8" s="91">
        <f>SUM(J9:J24)</f>
        <v>534416.44999999995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f t="shared" ref="K9:K63" si="0">I9+J9</f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132252.21</v>
      </c>
      <c r="H10" s="17" t="s">
        <v>15</v>
      </c>
      <c r="I10" s="92">
        <v>132252.21</v>
      </c>
      <c r="J10" s="92"/>
      <c r="K10" s="91">
        <f t="shared" si="0"/>
        <v>132252.21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372018.06</v>
      </c>
      <c r="H11" s="17" t="s">
        <v>15</v>
      </c>
      <c r="I11" s="92">
        <v>372018.06</v>
      </c>
      <c r="J11" s="92"/>
      <c r="K11" s="91">
        <f t="shared" si="0"/>
        <v>372018.06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f t="shared" si="0"/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f>606781.82-0.01</f>
        <v>606781.80999999994</v>
      </c>
      <c r="H13" s="17" t="s">
        <v>15</v>
      </c>
      <c r="I13" s="92">
        <f>606781.82-0.01</f>
        <v>606781.80999999994</v>
      </c>
      <c r="J13" s="92"/>
      <c r="K13" s="91">
        <f t="shared" si="0"/>
        <v>606781.80999999994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f t="shared" si="0"/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f t="shared" si="0"/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f t="shared" si="0"/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f t="shared" si="0"/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276666.38</v>
      </c>
      <c r="H18" s="17" t="s">
        <v>24</v>
      </c>
      <c r="I18" s="92"/>
      <c r="J18" s="92">
        <v>276666.38</v>
      </c>
      <c r="K18" s="91">
        <f t="shared" si="0"/>
        <v>276666.38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f t="shared" si="0"/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257750.07</v>
      </c>
      <c r="H20" s="17" t="s">
        <v>24</v>
      </c>
      <c r="I20" s="92"/>
      <c r="J20" s="92">
        <v>257750.07</v>
      </c>
      <c r="K20" s="91">
        <f t="shared" si="0"/>
        <v>257750.07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f t="shared" si="0"/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f t="shared" si="0"/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f t="shared" si="0"/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f t="shared" si="0"/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f>SUM(G26:G41)</f>
        <v>2410700.7400000002</v>
      </c>
      <c r="H25" s="10"/>
      <c r="I25" s="91">
        <f>SUM(I26:I41)</f>
        <v>981548.40999999992</v>
      </c>
      <c r="J25" s="91">
        <f>SUM(J26:J41)</f>
        <v>1429152.33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f t="shared" si="0"/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f t="shared" si="0"/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f>505860.24+0.01</f>
        <v>505860.25</v>
      </c>
      <c r="H28" s="17" t="s">
        <v>59</v>
      </c>
      <c r="I28" s="92">
        <f>255084.53+0.01</f>
        <v>255084.54</v>
      </c>
      <c r="J28" s="92">
        <v>250775.71</v>
      </c>
      <c r="K28" s="91">
        <f t="shared" si="0"/>
        <v>505860.25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>
        <v>66398.7</v>
      </c>
      <c r="H29" s="17" t="s">
        <v>15</v>
      </c>
      <c r="I29" s="92">
        <v>66398.7</v>
      </c>
      <c r="J29" s="92"/>
      <c r="K29" s="91">
        <f t="shared" si="0"/>
        <v>66398.7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/>
      <c r="H30" s="17"/>
      <c r="I30" s="92"/>
      <c r="J30" s="92"/>
      <c r="K30" s="91">
        <f t="shared" si="0"/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209867.35</v>
      </c>
      <c r="H31" s="17" t="s">
        <v>15</v>
      </c>
      <c r="I31" s="92">
        <v>209867.35</v>
      </c>
      <c r="J31" s="92"/>
      <c r="K31" s="91">
        <f t="shared" si="0"/>
        <v>209867.35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669214.67000000004</v>
      </c>
      <c r="H32" s="17" t="s">
        <v>24</v>
      </c>
      <c r="I32" s="92"/>
      <c r="J32" s="92">
        <v>669214.67000000004</v>
      </c>
      <c r="K32" s="91">
        <f t="shared" si="0"/>
        <v>669214.67000000004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f t="shared" si="0"/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f t="shared" si="0"/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>
        <v>450197.82</v>
      </c>
      <c r="H35" s="17" t="s">
        <v>15</v>
      </c>
      <c r="I35" s="92">
        <v>450197.82</v>
      </c>
      <c r="J35" s="92"/>
      <c r="K35" s="91">
        <f t="shared" si="0"/>
        <v>450197.82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f t="shared" si="0"/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f t="shared" si="0"/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f t="shared" si="0"/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f t="shared" si="0"/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214084.89</v>
      </c>
      <c r="H40" s="17" t="s">
        <v>24</v>
      </c>
      <c r="I40" s="92"/>
      <c r="J40" s="92">
        <v>214084.89</v>
      </c>
      <c r="K40" s="91">
        <f t="shared" si="0"/>
        <v>214084.89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>
        <v>295077.06</v>
      </c>
      <c r="H41" s="17" t="s">
        <v>24</v>
      </c>
      <c r="I41" s="92"/>
      <c r="J41" s="92">
        <v>295077.06</v>
      </c>
      <c r="K41" s="91">
        <f t="shared" si="0"/>
        <v>295077.06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f>SUM(G43:G63)</f>
        <v>5104333.78</v>
      </c>
      <c r="H42" s="10"/>
      <c r="I42" s="91">
        <f>SUM(I43:I63)</f>
        <v>2308609.7500000005</v>
      </c>
      <c r="J42" s="91">
        <f>SUM(J43:J63)</f>
        <v>2795724.03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f>1152298.47+0.01</f>
        <v>1152298.48</v>
      </c>
      <c r="H43" s="17" t="s">
        <v>24</v>
      </c>
      <c r="I43" s="92"/>
      <c r="J43" s="92">
        <f>1152298.47+0.01</f>
        <v>1152298.48</v>
      </c>
      <c r="K43" s="91">
        <f t="shared" si="0"/>
        <v>1152298.48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156037.70000000001</v>
      </c>
      <c r="H44" s="17" t="s">
        <v>15</v>
      </c>
      <c r="I44" s="92">
        <v>156037.70000000001</v>
      </c>
      <c r="J44" s="92"/>
      <c r="K44" s="91">
        <f t="shared" si="0"/>
        <v>156037.70000000001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99427.68</v>
      </c>
      <c r="H45" s="17" t="s">
        <v>24</v>
      </c>
      <c r="I45" s="92"/>
      <c r="J45" s="92">
        <v>99427.68</v>
      </c>
      <c r="K45" s="91">
        <f t="shared" si="0"/>
        <v>99427.68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>
        <v>218893.07</v>
      </c>
      <c r="H46" s="17" t="s">
        <v>24</v>
      </c>
      <c r="I46" s="92"/>
      <c r="J46" s="92">
        <v>218893.07</v>
      </c>
      <c r="K46" s="91">
        <f t="shared" si="0"/>
        <v>218893.07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f>1405677.82</f>
        <v>1405677.82</v>
      </c>
      <c r="H47" s="17" t="s">
        <v>15</v>
      </c>
      <c r="I47" s="92">
        <f>1405677.82</f>
        <v>1405677.82</v>
      </c>
      <c r="J47" s="92"/>
      <c r="K47" s="91">
        <f t="shared" si="0"/>
        <v>1405677.82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f t="shared" si="0"/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366662.08</v>
      </c>
      <c r="H49" s="17" t="s">
        <v>15</v>
      </c>
      <c r="I49" s="92">
        <v>366662.08</v>
      </c>
      <c r="J49" s="92"/>
      <c r="K49" s="91">
        <f t="shared" si="0"/>
        <v>366662.08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283716.76</v>
      </c>
      <c r="H50" s="17" t="s">
        <v>15</v>
      </c>
      <c r="I50" s="92">
        <v>283716.76</v>
      </c>
      <c r="J50" s="92"/>
      <c r="K50" s="91">
        <f t="shared" si="0"/>
        <v>283716.76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f t="shared" si="0"/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f t="shared" si="0"/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>
        <v>96515.39</v>
      </c>
      <c r="H53" s="17" t="s">
        <v>15</v>
      </c>
      <c r="I53" s="92">
        <v>96515.39</v>
      </c>
      <c r="J53" s="92"/>
      <c r="K53" s="91">
        <f t="shared" si="0"/>
        <v>96515.39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/>
      <c r="H54" s="17"/>
      <c r="I54" s="92"/>
      <c r="J54" s="92"/>
      <c r="K54" s="91">
        <f t="shared" si="0"/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/>
      <c r="H55" s="17"/>
      <c r="I55" s="92"/>
      <c r="J55" s="92"/>
      <c r="K55" s="91">
        <f t="shared" si="0"/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369559.01</v>
      </c>
      <c r="H56" s="17" t="s">
        <v>24</v>
      </c>
      <c r="I56" s="92"/>
      <c r="J56" s="92">
        <v>369559.01</v>
      </c>
      <c r="K56" s="91">
        <f t="shared" si="0"/>
        <v>369559.01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400</v>
      </c>
      <c r="H57" s="17" t="s">
        <v>24</v>
      </c>
      <c r="I57" s="92"/>
      <c r="J57" s="92">
        <v>400</v>
      </c>
      <c r="K57" s="91">
        <f t="shared" si="0"/>
        <v>400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f t="shared" si="0"/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654773.01</v>
      </c>
      <c r="H59" s="17" t="s">
        <v>24</v>
      </c>
      <c r="I59" s="92"/>
      <c r="J59" s="92">
        <v>654773.01</v>
      </c>
      <c r="K59" s="91">
        <f t="shared" si="0"/>
        <v>654773.01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94.31</v>
      </c>
      <c r="H60" s="17" t="s">
        <v>24</v>
      </c>
      <c r="I60" s="92"/>
      <c r="J60" s="92">
        <v>94.31</v>
      </c>
      <c r="K60" s="91">
        <f t="shared" si="0"/>
        <v>94.31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183561.11</v>
      </c>
      <c r="H61" s="17" t="s">
        <v>24</v>
      </c>
      <c r="I61" s="92"/>
      <c r="J61" s="92">
        <v>183561.11</v>
      </c>
      <c r="K61" s="91">
        <f t="shared" si="0"/>
        <v>183561.11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/>
      <c r="H62" s="17"/>
      <c r="I62" s="92"/>
      <c r="J62" s="92"/>
      <c r="K62" s="91">
        <f t="shared" si="0"/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116717.36</v>
      </c>
      <c r="H63" s="17" t="s">
        <v>24</v>
      </c>
      <c r="I63" s="92"/>
      <c r="J63" s="92">
        <v>116717.36</v>
      </c>
      <c r="K63" s="91">
        <f t="shared" si="0"/>
        <v>116717.36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f>SUM(G67:G69)</f>
        <v>0</v>
      </c>
      <c r="H66" s="10"/>
      <c r="I66" s="91">
        <f>SUM(I67:I69)</f>
        <v>0</v>
      </c>
      <c r="J66" s="91">
        <f>SUM(J67:J69)</f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f t="shared" ref="K67:K69" si="1">I67+J67</f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f t="shared" si="1"/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f t="shared" si="1"/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f>SUM(G71:G73)</f>
        <v>2817502.22</v>
      </c>
      <c r="H70" s="10"/>
      <c r="I70" s="91">
        <f>SUM(I71:I73)</f>
        <v>0</v>
      </c>
      <c r="J70" s="91">
        <f>SUM(J71:J73)</f>
        <v>2817502.22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f t="shared" ref="K71:K73" si="2">I71+J71</f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2310103.9900000002</v>
      </c>
      <c r="H72" s="17" t="s">
        <v>24</v>
      </c>
      <c r="I72" s="92"/>
      <c r="J72" s="92">
        <v>2310103.9900000002</v>
      </c>
      <c r="K72" s="91">
        <f t="shared" si="2"/>
        <v>2310103.9900000002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507398.23</v>
      </c>
      <c r="H73" s="17" t="s">
        <v>24</v>
      </c>
      <c r="I73" s="92"/>
      <c r="J73" s="92">
        <v>507398.23</v>
      </c>
      <c r="K73" s="91">
        <f t="shared" si="2"/>
        <v>507398.23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1">
        <f>G8+G25+G42+G66+G70</f>
        <v>11978005.270000001</v>
      </c>
      <c r="H76" s="121"/>
      <c r="I76" s="95">
        <f>I8+I25+I42+I66+I70</f>
        <v>4401210.24</v>
      </c>
      <c r="J76" s="95">
        <f>J8+J25+J42+J66+J70</f>
        <v>7576795.0299999993</v>
      </c>
      <c r="K76" s="91">
        <f t="shared" ref="K76" si="3">I76+J76</f>
        <v>11978005.27</v>
      </c>
      <c r="L76" s="27"/>
    </row>
    <row r="77" spans="1:12" ht="15.75" x14ac:dyDescent="0.25">
      <c r="F77" s="84" t="s">
        <v>200</v>
      </c>
      <c r="G77" s="96">
        <f>'[34]CA2 Detail'!K173</f>
        <v>11978005.27</v>
      </c>
      <c r="H77" s="14"/>
      <c r="I77" s="122">
        <f>I76/G76</f>
        <v>0.36744100046634892</v>
      </c>
      <c r="J77" s="122">
        <f>J76/G76</f>
        <v>0.63255899953365091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'[34]CA2 Detail'!$V$121-'[34]CA2 Detail'!$I$203</f>
        <v>113346538.34560972</v>
      </c>
      <c r="J83" s="88">
        <v>3.8829683766610355E-2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2083733.7</v>
      </c>
      <c r="H8" s="10"/>
      <c r="I8" s="91">
        <v>704489.52</v>
      </c>
      <c r="J8" s="91">
        <v>1379244.1800000002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21643.1</v>
      </c>
      <c r="H10" s="17" t="s">
        <v>15</v>
      </c>
      <c r="I10" s="92">
        <v>21643.1</v>
      </c>
      <c r="J10" s="92"/>
      <c r="K10" s="91">
        <v>21643.1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442116.68</v>
      </c>
      <c r="H11" s="17" t="s">
        <v>15</v>
      </c>
      <c r="I11" s="92">
        <v>442116.68</v>
      </c>
      <c r="J11" s="92"/>
      <c r="K11" s="91">
        <v>442116.68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/>
      <c r="H13" s="17"/>
      <c r="I13" s="92"/>
      <c r="J13" s="92"/>
      <c r="K13" s="91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783324.97</v>
      </c>
      <c r="H14" s="17" t="s">
        <v>24</v>
      </c>
      <c r="I14" s="92">
        <v>0</v>
      </c>
      <c r="J14" s="92">
        <v>783324.97</v>
      </c>
      <c r="K14" s="91">
        <v>783324.97</v>
      </c>
      <c r="L14" s="18" t="s">
        <v>325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257489.06</v>
      </c>
      <c r="H18" s="17" t="s">
        <v>24</v>
      </c>
      <c r="I18" s="92">
        <v>0</v>
      </c>
      <c r="J18" s="92">
        <v>257489.06</v>
      </c>
      <c r="K18" s="91">
        <v>257489.06</v>
      </c>
      <c r="L18" s="18" t="s">
        <v>326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>
        <v>338430.15</v>
      </c>
      <c r="H19" s="17" t="s">
        <v>24</v>
      </c>
      <c r="I19" s="93">
        <v>0</v>
      </c>
      <c r="J19" s="93">
        <v>338430.15</v>
      </c>
      <c r="K19" s="91">
        <v>338430.15</v>
      </c>
      <c r="L19" s="18" t="s">
        <v>213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240729.74</v>
      </c>
      <c r="H20" s="17" t="s">
        <v>15</v>
      </c>
      <c r="I20" s="92">
        <v>240729.74</v>
      </c>
      <c r="J20" s="92"/>
      <c r="K20" s="91">
        <v>240729.74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1919216.44</v>
      </c>
      <c r="H25" s="10"/>
      <c r="I25" s="91">
        <v>1116443.3500000001</v>
      </c>
      <c r="J25" s="91">
        <v>802773.09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296074.11</v>
      </c>
      <c r="H26" s="17" t="s">
        <v>15</v>
      </c>
      <c r="I26" s="92">
        <v>296074.11</v>
      </c>
      <c r="J26" s="92"/>
      <c r="K26" s="91">
        <v>296074.11</v>
      </c>
      <c r="L26" s="18" t="s">
        <v>214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867906.63</v>
      </c>
      <c r="H30" s="17" t="s">
        <v>59</v>
      </c>
      <c r="I30" s="92">
        <v>717491.66</v>
      </c>
      <c r="J30" s="92">
        <v>150414.97</v>
      </c>
      <c r="K30" s="91">
        <v>867906.63</v>
      </c>
      <c r="L30" s="18" t="s">
        <v>327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102877.58</v>
      </c>
      <c r="H31" s="17" t="s">
        <v>15</v>
      </c>
      <c r="I31" s="92">
        <v>102877.58</v>
      </c>
      <c r="J31" s="92"/>
      <c r="K31" s="91">
        <v>102877.58</v>
      </c>
      <c r="L31" s="18" t="s">
        <v>215</v>
      </c>
    </row>
    <row r="32" spans="1:12" ht="30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652358.12</v>
      </c>
      <c r="H32" s="17" t="s">
        <v>24</v>
      </c>
      <c r="I32" s="92">
        <v>0</v>
      </c>
      <c r="J32" s="92">
        <v>652358.12</v>
      </c>
      <c r="K32" s="91">
        <v>652358.12</v>
      </c>
      <c r="L32" s="18" t="s">
        <v>328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3405758.1499999994</v>
      </c>
      <c r="H42" s="10"/>
      <c r="I42" s="91">
        <v>886473.35</v>
      </c>
      <c r="J42" s="91">
        <v>2519284.7999999993</v>
      </c>
      <c r="K42" s="91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1507656.77</v>
      </c>
      <c r="H43" s="17" t="s">
        <v>24</v>
      </c>
      <c r="I43" s="92"/>
      <c r="J43" s="92">
        <v>1507656.77</v>
      </c>
      <c r="K43" s="91">
        <v>1507656.77</v>
      </c>
      <c r="L43" s="18" t="s">
        <v>329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/>
      <c r="H44" s="17"/>
      <c r="I44" s="92"/>
      <c r="J44" s="92"/>
      <c r="K44" s="91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756075.83000000007</v>
      </c>
      <c r="H47" s="17" t="s">
        <v>15</v>
      </c>
      <c r="I47" s="92">
        <v>756075.83</v>
      </c>
      <c r="J47" s="92"/>
      <c r="K47" s="91">
        <v>756075.83</v>
      </c>
      <c r="L47" s="18"/>
    </row>
    <row r="48" spans="1:12" ht="30" x14ac:dyDescent="0.25">
      <c r="A48" s="10"/>
      <c r="B48" s="10"/>
      <c r="C48" s="11" t="s">
        <v>94</v>
      </c>
      <c r="D48" s="10"/>
      <c r="E48" s="10"/>
      <c r="F48" s="10" t="s">
        <v>95</v>
      </c>
      <c r="G48" s="92">
        <v>0</v>
      </c>
      <c r="H48" s="17" t="s">
        <v>24</v>
      </c>
      <c r="I48" s="92"/>
      <c r="J48" s="92"/>
      <c r="K48" s="91">
        <v>0</v>
      </c>
      <c r="L48" s="18" t="s">
        <v>216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78289.38</v>
      </c>
      <c r="H49" s="17" t="s">
        <v>15</v>
      </c>
      <c r="I49" s="92">
        <v>78289.38</v>
      </c>
      <c r="J49" s="92"/>
      <c r="K49" s="91">
        <v>78289.38</v>
      </c>
      <c r="L49" s="18" t="s">
        <v>217</v>
      </c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228778.97</v>
      </c>
      <c r="H54" s="17" t="s">
        <v>24</v>
      </c>
      <c r="I54" s="92"/>
      <c r="J54" s="92">
        <v>228778.97</v>
      </c>
      <c r="K54" s="91">
        <v>228778.97</v>
      </c>
      <c r="L54" s="18" t="s">
        <v>218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349347.58999999997</v>
      </c>
      <c r="H55" s="17" t="s">
        <v>24</v>
      </c>
      <c r="I55" s="92"/>
      <c r="J55" s="92">
        <v>349347.59</v>
      </c>
      <c r="K55" s="91">
        <v>349347.59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71251.509999999995</v>
      </c>
      <c r="H56" s="17" t="s">
        <v>24</v>
      </c>
      <c r="I56" s="92"/>
      <c r="J56" s="92">
        <v>71251.509999999995</v>
      </c>
      <c r="K56" s="91">
        <v>71251.509999999995</v>
      </c>
      <c r="L56" s="18" t="s">
        <v>219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61067.03</v>
      </c>
      <c r="H59" s="17" t="s">
        <v>24</v>
      </c>
      <c r="I59" s="92"/>
      <c r="J59" s="92">
        <v>61067.03</v>
      </c>
      <c r="K59" s="91">
        <v>61067.03</v>
      </c>
      <c r="L59" s="18" t="s">
        <v>330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9578.07</v>
      </c>
      <c r="H60" s="17" t="s">
        <v>24</v>
      </c>
      <c r="I60" s="92"/>
      <c r="J60" s="92">
        <v>9578.07</v>
      </c>
      <c r="K60" s="91">
        <v>9578.07</v>
      </c>
      <c r="L60" s="18" t="s">
        <v>220</v>
      </c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52108.14</v>
      </c>
      <c r="H61" s="17" t="s">
        <v>15</v>
      </c>
      <c r="I61" s="92">
        <v>52108.14</v>
      </c>
      <c r="J61" s="92"/>
      <c r="K61" s="91">
        <v>52108.14</v>
      </c>
      <c r="L61" s="18" t="s">
        <v>221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265204.45999999996</v>
      </c>
      <c r="H62" s="17" t="s">
        <v>24</v>
      </c>
      <c r="I62" s="92"/>
      <c r="J62" s="92">
        <v>265204.46000000002</v>
      </c>
      <c r="K62" s="91">
        <v>265204.46000000002</v>
      </c>
      <c r="L62" s="18" t="s">
        <v>222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26400.400000000001</v>
      </c>
      <c r="H63" s="17" t="s">
        <v>24</v>
      </c>
      <c r="I63" s="92"/>
      <c r="J63" s="92">
        <v>26400.400000000001</v>
      </c>
      <c r="K63" s="91">
        <v>26400.400000000001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614163.21000000008</v>
      </c>
      <c r="H70" s="10"/>
      <c r="I70" s="91">
        <v>51386.87</v>
      </c>
      <c r="J70" s="91">
        <v>562776.34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8">
        <v>256934.35</v>
      </c>
      <c r="H72" s="17" t="s">
        <v>59</v>
      </c>
      <c r="I72" s="92">
        <v>51386.87</v>
      </c>
      <c r="J72" s="92">
        <v>205547.48</v>
      </c>
      <c r="K72" s="99">
        <v>256934.35</v>
      </c>
      <c r="L72" s="100" t="s">
        <v>223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357228.86000000004</v>
      </c>
      <c r="H73" s="17" t="s">
        <v>24</v>
      </c>
      <c r="I73" s="92"/>
      <c r="J73" s="92">
        <v>357228.86</v>
      </c>
      <c r="K73" s="91">
        <v>357228.86</v>
      </c>
      <c r="L73" s="18" t="s">
        <v>224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1">
        <v>8022871.4999999991</v>
      </c>
      <c r="H76" s="26"/>
      <c r="I76" s="95">
        <v>2758793.0900000003</v>
      </c>
      <c r="J76" s="95">
        <v>5264078.4099999992</v>
      </c>
      <c r="K76" s="99">
        <v>8022871.5</v>
      </c>
      <c r="L76" s="27"/>
    </row>
    <row r="77" spans="1:12" ht="15.75" x14ac:dyDescent="0.25">
      <c r="F77" s="84" t="s">
        <v>200</v>
      </c>
      <c r="G77" s="96">
        <v>8022871.5</v>
      </c>
      <c r="H77" s="14"/>
      <c r="I77" s="86">
        <v>0.34386604471977406</v>
      </c>
      <c r="J77" s="86">
        <v>0.656133955280226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'[36]CA2 Detail'!$V$121-'[36]CA2 Detail'!$I$203</f>
        <v>44787544.879999995</v>
      </c>
      <c r="J83" s="88">
        <v>6.1597327948912581E-2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1647286.5500000003</v>
      </c>
      <c r="H8" s="10"/>
      <c r="I8" s="91">
        <v>1286060.3500000001</v>
      </c>
      <c r="J8" s="91">
        <v>361226.2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5593.5</v>
      </c>
      <c r="H10" s="17" t="s">
        <v>15</v>
      </c>
      <c r="I10" s="92">
        <v>5593.5</v>
      </c>
      <c r="J10" s="92"/>
      <c r="K10" s="91">
        <v>5593.5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573413.91</v>
      </c>
      <c r="H11" s="17" t="s">
        <v>15</v>
      </c>
      <c r="I11" s="92">
        <v>573413.91</v>
      </c>
      <c r="J11" s="92"/>
      <c r="K11" s="91">
        <v>573413.91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>
        <v>119010.85</v>
      </c>
      <c r="H12" s="17" t="s">
        <v>15</v>
      </c>
      <c r="I12" s="92">
        <v>119010.85</v>
      </c>
      <c r="J12" s="92"/>
      <c r="K12" s="91">
        <v>119010.85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240408.09</v>
      </c>
      <c r="H13" s="17" t="s">
        <v>15</v>
      </c>
      <c r="I13" s="92">
        <v>240408.09</v>
      </c>
      <c r="J13" s="92"/>
      <c r="K13" s="91">
        <v>240408.09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>
        <v>228277.22999999998</v>
      </c>
      <c r="H15" s="17" t="s">
        <v>59</v>
      </c>
      <c r="I15" s="92">
        <v>206355.11</v>
      </c>
      <c r="J15" s="92">
        <v>21922.12</v>
      </c>
      <c r="K15" s="91">
        <v>228277.22999999998</v>
      </c>
      <c r="L15" s="18" t="s">
        <v>331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330427.62</v>
      </c>
      <c r="H18" s="17" t="s">
        <v>24</v>
      </c>
      <c r="I18" s="92"/>
      <c r="J18" s="92">
        <v>330427.62</v>
      </c>
      <c r="K18" s="91">
        <v>330427.62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141278.89000000001</v>
      </c>
      <c r="H20" s="17" t="s">
        <v>15</v>
      </c>
      <c r="I20" s="92">
        <v>141278.89000000001</v>
      </c>
      <c r="J20" s="92"/>
      <c r="K20" s="91">
        <v>141278.89000000001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>
        <v>8876.4599999999991</v>
      </c>
      <c r="H23" s="17" t="s">
        <v>24</v>
      </c>
      <c r="I23" s="92"/>
      <c r="J23" s="92">
        <v>8876.4599999999991</v>
      </c>
      <c r="K23" s="91">
        <v>8876.4599999999991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1307534.4099999999</v>
      </c>
      <c r="H25" s="10"/>
      <c r="I25" s="91">
        <v>802253.48</v>
      </c>
      <c r="J25" s="91">
        <v>505280.93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626601.69999999995</v>
      </c>
      <c r="H28" s="17" t="s">
        <v>59</v>
      </c>
      <c r="I28" s="92">
        <v>615576.69999999995</v>
      </c>
      <c r="J28" s="92">
        <v>11025</v>
      </c>
      <c r="K28" s="91">
        <v>626601.69999999995</v>
      </c>
      <c r="L28" s="18" t="s">
        <v>257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/>
      <c r="H30" s="17"/>
      <c r="I30" s="92"/>
      <c r="J30" s="92"/>
      <c r="K30" s="91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186676.78</v>
      </c>
      <c r="H31" s="17" t="s">
        <v>15</v>
      </c>
      <c r="I31" s="92">
        <v>186676.78</v>
      </c>
      <c r="J31" s="92"/>
      <c r="K31" s="91">
        <v>186676.78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494255.93</v>
      </c>
      <c r="H32" s="17" t="s">
        <v>24</v>
      </c>
      <c r="I32" s="92"/>
      <c r="J32" s="92">
        <v>494255.93</v>
      </c>
      <c r="K32" s="91">
        <v>494255.93</v>
      </c>
      <c r="L32" s="18" t="s">
        <v>258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6568047.0099999998</v>
      </c>
      <c r="H42" s="10"/>
      <c r="I42" s="91">
        <v>1166384.1599999999</v>
      </c>
      <c r="J42" s="91">
        <v>5401662.8500000006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1204156.6100000001</v>
      </c>
      <c r="H43" s="17" t="s">
        <v>24</v>
      </c>
      <c r="I43" s="92"/>
      <c r="J43" s="92">
        <v>1204156.6100000001</v>
      </c>
      <c r="K43" s="91">
        <v>1204156.6100000001</v>
      </c>
      <c r="L43" s="18" t="s">
        <v>332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1108184.3600000001</v>
      </c>
      <c r="H44" s="17" t="s">
        <v>24</v>
      </c>
      <c r="I44" s="92"/>
      <c r="J44" s="92">
        <v>1108184.3600000001</v>
      </c>
      <c r="K44" s="91">
        <v>1108184.3600000001</v>
      </c>
      <c r="L44" s="18" t="s">
        <v>333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>
        <v>640409.72</v>
      </c>
      <c r="H46" s="17" t="s">
        <v>24</v>
      </c>
      <c r="I46" s="92"/>
      <c r="J46" s="92">
        <v>640409.72</v>
      </c>
      <c r="K46" s="91">
        <v>640409.72</v>
      </c>
      <c r="L46" s="18" t="s">
        <v>259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458512.33</v>
      </c>
      <c r="H47" s="17" t="s">
        <v>15</v>
      </c>
      <c r="I47" s="92">
        <v>458512.33</v>
      </c>
      <c r="J47" s="92"/>
      <c r="K47" s="91">
        <v>458512.33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195536.83</v>
      </c>
      <c r="H49" s="17" t="s">
        <v>15</v>
      </c>
      <c r="I49" s="92">
        <v>195536.83</v>
      </c>
      <c r="J49" s="92"/>
      <c r="K49" s="91">
        <v>195536.83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94881.55</v>
      </c>
      <c r="H50" s="17" t="s">
        <v>15</v>
      </c>
      <c r="I50" s="92">
        <v>94881.55</v>
      </c>
      <c r="J50" s="92"/>
      <c r="K50" s="91">
        <v>94881.55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>
        <v>46473.15</v>
      </c>
      <c r="H52" s="17" t="s">
        <v>15</v>
      </c>
      <c r="I52" s="92">
        <v>46473.15</v>
      </c>
      <c r="J52" s="92"/>
      <c r="K52" s="91">
        <v>46473.15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151230.78</v>
      </c>
      <c r="H54" s="17" t="s">
        <v>15</v>
      </c>
      <c r="I54" s="92">
        <v>151230.78</v>
      </c>
      <c r="J54" s="92"/>
      <c r="K54" s="91">
        <v>151230.78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1180200.0900000001</v>
      </c>
      <c r="H55" s="17" t="s">
        <v>24</v>
      </c>
      <c r="I55" s="92"/>
      <c r="J55" s="92">
        <v>1180200.0900000001</v>
      </c>
      <c r="K55" s="91">
        <v>1180200.0900000001</v>
      </c>
      <c r="L55" s="18" t="s">
        <v>334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138426.5</v>
      </c>
      <c r="H56" s="17" t="s">
        <v>24</v>
      </c>
      <c r="I56" s="92"/>
      <c r="J56" s="92">
        <v>138426.5</v>
      </c>
      <c r="K56" s="91">
        <v>138426.5</v>
      </c>
      <c r="L56" s="18" t="s">
        <v>335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253234.88</v>
      </c>
      <c r="H57" s="17" t="s">
        <v>24</v>
      </c>
      <c r="I57" s="92"/>
      <c r="J57" s="92">
        <v>253234.88</v>
      </c>
      <c r="K57" s="91">
        <v>253234.88</v>
      </c>
      <c r="L57" s="18" t="s">
        <v>336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473627.17</v>
      </c>
      <c r="H59" s="17" t="s">
        <v>59</v>
      </c>
      <c r="I59" s="92">
        <v>123623.38</v>
      </c>
      <c r="J59" s="92">
        <v>350003.79</v>
      </c>
      <c r="K59" s="91">
        <v>473627.17</v>
      </c>
      <c r="L59" s="18" t="s">
        <v>337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96126.14</v>
      </c>
      <c r="H61" s="17" t="s">
        <v>15</v>
      </c>
      <c r="I61" s="92">
        <v>96126.14</v>
      </c>
      <c r="J61" s="92"/>
      <c r="K61" s="91">
        <v>96126.14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475138.12</v>
      </c>
      <c r="H62" s="17" t="s">
        <v>24</v>
      </c>
      <c r="I62" s="92"/>
      <c r="J62" s="92">
        <v>475138.12</v>
      </c>
      <c r="K62" s="91">
        <v>475138.12</v>
      </c>
      <c r="L62" s="18" t="s">
        <v>338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51908.78</v>
      </c>
      <c r="H63" s="17" t="s">
        <v>24</v>
      </c>
      <c r="I63" s="92"/>
      <c r="J63" s="92">
        <v>51908.78</v>
      </c>
      <c r="K63" s="91">
        <v>51908.78</v>
      </c>
      <c r="L63" s="18" t="s">
        <v>339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5341</v>
      </c>
      <c r="H66" s="10"/>
      <c r="I66" s="91">
        <v>0</v>
      </c>
      <c r="J66" s="91">
        <v>5341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5341</v>
      </c>
      <c r="H67" s="17" t="s">
        <v>24</v>
      </c>
      <c r="I67" s="92"/>
      <c r="J67" s="92">
        <v>5341</v>
      </c>
      <c r="K67" s="91">
        <v>5341</v>
      </c>
      <c r="L67" s="18" t="s">
        <v>340</v>
      </c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1690153.4300000002</v>
      </c>
      <c r="H70" s="10"/>
      <c r="I70" s="91">
        <v>523341.23000000004</v>
      </c>
      <c r="J70" s="91">
        <v>1166812.2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>
        <v>162958.41</v>
      </c>
      <c r="H71" s="17" t="s">
        <v>24</v>
      </c>
      <c r="I71" s="92"/>
      <c r="J71" s="92">
        <v>162958.41</v>
      </c>
      <c r="K71" s="91">
        <v>162958.41</v>
      </c>
      <c r="L71" s="18" t="s">
        <v>260</v>
      </c>
    </row>
    <row r="72" spans="1:12" ht="30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951892.1</v>
      </c>
      <c r="H72" s="17" t="s">
        <v>59</v>
      </c>
      <c r="I72" s="92">
        <v>523341.23000000004</v>
      </c>
      <c r="J72" s="92">
        <v>428550.86999999994</v>
      </c>
      <c r="K72" s="91">
        <v>951892.1</v>
      </c>
      <c r="L72" s="18" t="s">
        <v>341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575302.92000000004</v>
      </c>
      <c r="H73" s="17" t="s">
        <v>24</v>
      </c>
      <c r="I73" s="92"/>
      <c r="J73" s="92">
        <v>575302.92000000004</v>
      </c>
      <c r="K73" s="91">
        <v>575302.92000000004</v>
      </c>
      <c r="L73" s="18" t="s">
        <v>261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11218362.399999999</v>
      </c>
      <c r="H76" s="26"/>
      <c r="I76" s="95">
        <v>3778039.22</v>
      </c>
      <c r="J76" s="95">
        <v>7440323.1800000006</v>
      </c>
      <c r="K76" s="91">
        <v>11218362.4</v>
      </c>
      <c r="L76" s="27"/>
    </row>
    <row r="77" spans="1:12" ht="15.75" x14ac:dyDescent="0.25">
      <c r="F77" s="84" t="s">
        <v>200</v>
      </c>
      <c r="G77" s="96">
        <v>11218362.399999999</v>
      </c>
      <c r="H77" s="14"/>
      <c r="I77" s="86">
        <v>0.33677279136569888</v>
      </c>
      <c r="J77" s="86">
        <v>0.6632272086343014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'[38]CA2 Detail'!$V$121-'[38]CA2 Detail'!$I$203</f>
        <v>56504806.818999998</v>
      </c>
      <c r="J83" s="88">
        <v>6.6862262393039759E-2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1525105.62</v>
      </c>
      <c r="H8" s="10"/>
      <c r="I8" s="91">
        <v>737868.90999999992</v>
      </c>
      <c r="J8" s="91">
        <v>787236.71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58670.1</v>
      </c>
      <c r="H10" s="17" t="s">
        <v>15</v>
      </c>
      <c r="I10" s="92">
        <v>58670.1</v>
      </c>
      <c r="J10" s="92"/>
      <c r="K10" s="91">
        <v>58670.1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480094.99</v>
      </c>
      <c r="H11" s="17" t="s">
        <v>15</v>
      </c>
      <c r="I11" s="92">
        <v>480094.99</v>
      </c>
      <c r="J11" s="92"/>
      <c r="K11" s="91">
        <v>480094.99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/>
      <c r="H13" s="17"/>
      <c r="I13" s="92"/>
      <c r="J13" s="92"/>
      <c r="K13" s="91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483473.7</v>
      </c>
      <c r="H14" s="17" t="s">
        <v>24</v>
      </c>
      <c r="I14" s="92">
        <v>0</v>
      </c>
      <c r="J14" s="92">
        <v>483473.7</v>
      </c>
      <c r="K14" s="91">
        <v>483473.7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>
        <v>199103.82</v>
      </c>
      <c r="H15" s="17" t="s">
        <v>15</v>
      </c>
      <c r="I15" s="92">
        <v>199103.82</v>
      </c>
      <c r="J15" s="92"/>
      <c r="K15" s="91">
        <v>199103.82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303763.01</v>
      </c>
      <c r="H18" s="17" t="s">
        <v>24</v>
      </c>
      <c r="I18" s="92"/>
      <c r="J18" s="92">
        <v>303763.01</v>
      </c>
      <c r="K18" s="91">
        <v>303763.01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/>
      <c r="H20" s="17"/>
      <c r="I20" s="92"/>
      <c r="J20" s="92"/>
      <c r="K20" s="91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1735707.3199999998</v>
      </c>
      <c r="H25" s="10"/>
      <c r="I25" s="91">
        <v>1342130.75</v>
      </c>
      <c r="J25" s="91">
        <v>393576.57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265833.43</v>
      </c>
      <c r="H26" s="17" t="s">
        <v>15</v>
      </c>
      <c r="I26" s="92">
        <v>265833.43</v>
      </c>
      <c r="J26" s="92"/>
      <c r="K26" s="91">
        <v>265833.43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1323065.78</v>
      </c>
      <c r="H30" s="17" t="s">
        <v>59</v>
      </c>
      <c r="I30" s="92">
        <v>1076297.32</v>
      </c>
      <c r="J30" s="90">
        <v>246768.46000000002</v>
      </c>
      <c r="K30" s="91">
        <v>1323065.78</v>
      </c>
      <c r="L30" s="18" t="s">
        <v>342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146808.10999999999</v>
      </c>
      <c r="H40" s="17" t="s">
        <v>24</v>
      </c>
      <c r="I40" s="92"/>
      <c r="J40" s="92">
        <v>146808.10999999999</v>
      </c>
      <c r="K40" s="91">
        <v>146808.10999999999</v>
      </c>
      <c r="L40" s="18" t="s">
        <v>262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5150619.8900000006</v>
      </c>
      <c r="H42" s="10"/>
      <c r="I42" s="91">
        <v>996248.75999999989</v>
      </c>
      <c r="J42" s="91">
        <v>4154371.1300000004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425830.75</v>
      </c>
      <c r="H43" s="17" t="s">
        <v>24</v>
      </c>
      <c r="I43" s="92"/>
      <c r="J43" s="92">
        <v>425830.75</v>
      </c>
      <c r="K43" s="91">
        <v>425830.75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1002475.43</v>
      </c>
      <c r="H44" s="17" t="s">
        <v>24</v>
      </c>
      <c r="I44" s="92"/>
      <c r="J44" s="92">
        <v>1002475.43</v>
      </c>
      <c r="K44" s="91">
        <v>1002475.43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625155.71</v>
      </c>
      <c r="H47" s="17" t="s">
        <v>15</v>
      </c>
      <c r="I47" s="92">
        <v>625155.71</v>
      </c>
      <c r="J47" s="92"/>
      <c r="K47" s="91">
        <v>625155.71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>
        <v>220261.9</v>
      </c>
      <c r="H48" s="17" t="s">
        <v>24</v>
      </c>
      <c r="I48" s="92"/>
      <c r="J48" s="92">
        <v>220261.9</v>
      </c>
      <c r="K48" s="91">
        <v>220261.9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311066.90999999997</v>
      </c>
      <c r="H49" s="17" t="s">
        <v>15</v>
      </c>
      <c r="I49" s="92">
        <v>311066.90999999997</v>
      </c>
      <c r="J49" s="92"/>
      <c r="K49" s="91">
        <v>311066.90999999997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/>
      <c r="H54" s="17"/>
      <c r="I54" s="92"/>
      <c r="J54" s="92"/>
      <c r="K54" s="91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1373988.2</v>
      </c>
      <c r="H55" s="17" t="s">
        <v>24</v>
      </c>
      <c r="I55" s="92"/>
      <c r="J55" s="92">
        <v>1373988.2</v>
      </c>
      <c r="K55" s="91">
        <v>1373988.2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60026.14</v>
      </c>
      <c r="H61" s="17" t="s">
        <v>15</v>
      </c>
      <c r="I61" s="92">
        <v>60026.14</v>
      </c>
      <c r="J61" s="92"/>
      <c r="K61" s="91">
        <v>60026.14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1032583.98</v>
      </c>
      <c r="H62" s="17" t="s">
        <v>24</v>
      </c>
      <c r="I62" s="92"/>
      <c r="J62" s="92">
        <v>1032583.98</v>
      </c>
      <c r="K62" s="91">
        <v>1032583.98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99230.87</v>
      </c>
      <c r="H63" s="17" t="s">
        <v>24</v>
      </c>
      <c r="I63" s="92"/>
      <c r="J63" s="92">
        <v>99230.87</v>
      </c>
      <c r="K63" s="91">
        <v>99230.87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57409.2</v>
      </c>
      <c r="H66" s="10"/>
      <c r="I66" s="91">
        <v>57409.2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57409.2</v>
      </c>
      <c r="H67" s="17" t="s">
        <v>15</v>
      </c>
      <c r="I67" s="92">
        <v>57409.2</v>
      </c>
      <c r="J67" s="92"/>
      <c r="K67" s="91">
        <v>57409.2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1695254.75</v>
      </c>
      <c r="H70" s="10"/>
      <c r="I70" s="91">
        <v>688376.58</v>
      </c>
      <c r="J70" s="91">
        <v>1006878.17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930661.48</v>
      </c>
      <c r="H72" s="17" t="s">
        <v>59</v>
      </c>
      <c r="I72" s="92">
        <v>688376.58</v>
      </c>
      <c r="J72" s="92">
        <v>242284.90000000002</v>
      </c>
      <c r="K72" s="91">
        <v>930661.48</v>
      </c>
      <c r="L72" s="18" t="s">
        <v>263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764593.27</v>
      </c>
      <c r="H73" s="17" t="s">
        <v>24</v>
      </c>
      <c r="I73" s="92"/>
      <c r="J73" s="92">
        <v>764593.27</v>
      </c>
      <c r="K73" s="91">
        <v>764593.27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10164096.779999999</v>
      </c>
      <c r="H76" s="26"/>
      <c r="I76" s="95">
        <v>3822034.2</v>
      </c>
      <c r="J76" s="95">
        <v>6342062.5800000001</v>
      </c>
      <c r="K76" s="91">
        <v>10164096.780000001</v>
      </c>
      <c r="L76" s="27"/>
    </row>
    <row r="77" spans="1:12" ht="15.75" x14ac:dyDescent="0.25">
      <c r="F77" s="84" t="s">
        <v>200</v>
      </c>
      <c r="G77" s="96">
        <v>10164096.779999999</v>
      </c>
      <c r="H77" s="14"/>
      <c r="I77" s="86">
        <v>0.37603284214300847</v>
      </c>
      <c r="J77" s="86">
        <v>0.62396715785699164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'[40]CA2 Detail'!$V$121-'[40]CA2 Detail'!$I$203</f>
        <v>49153545.349999994</v>
      </c>
      <c r="J83" s="88">
        <v>7.775704016434698E-2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1976697.01</v>
      </c>
      <c r="H8" s="10"/>
      <c r="I8" s="91">
        <v>1268607.1200000001</v>
      </c>
      <c r="J8" s="91">
        <v>708089.89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31989.97</v>
      </c>
      <c r="H10" s="17" t="s">
        <v>15</v>
      </c>
      <c r="I10" s="92">
        <v>31989.97</v>
      </c>
      <c r="J10" s="92"/>
      <c r="K10" s="91">
        <v>31989.97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698886.23</v>
      </c>
      <c r="H11" s="17" t="s">
        <v>15</v>
      </c>
      <c r="I11" s="92">
        <v>698886.23</v>
      </c>
      <c r="J11" s="92"/>
      <c r="K11" s="91">
        <v>698886.23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359874.95</v>
      </c>
      <c r="H13" s="17" t="s">
        <v>15</v>
      </c>
      <c r="I13" s="92">
        <v>359874.95</v>
      </c>
      <c r="J13" s="92"/>
      <c r="K13" s="91">
        <v>359874.95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447588.19</v>
      </c>
      <c r="H14" s="17" t="s">
        <v>24</v>
      </c>
      <c r="I14" s="92"/>
      <c r="J14" s="92">
        <v>447588.19</v>
      </c>
      <c r="K14" s="91">
        <v>447588.19</v>
      </c>
      <c r="L14" s="81" t="s">
        <v>377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260501.7</v>
      </c>
      <c r="H18" s="17" t="s">
        <v>24</v>
      </c>
      <c r="I18" s="92"/>
      <c r="J18" s="92">
        <v>260501.7</v>
      </c>
      <c r="K18" s="91">
        <v>260501.7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>
        <v>119452.87000000001</v>
      </c>
      <c r="H19" s="17" t="s">
        <v>15</v>
      </c>
      <c r="I19" s="93">
        <v>119452.87</v>
      </c>
      <c r="J19" s="93"/>
      <c r="K19" s="91">
        <v>119452.87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58403.1</v>
      </c>
      <c r="H20" s="17" t="s">
        <v>15</v>
      </c>
      <c r="I20" s="92">
        <v>58403.1</v>
      </c>
      <c r="J20" s="92"/>
      <c r="K20" s="91">
        <v>58403.1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1935024.9</v>
      </c>
      <c r="H25" s="10"/>
      <c r="I25" s="91">
        <v>1801962.73</v>
      </c>
      <c r="J25" s="91">
        <v>133062.17000000001</v>
      </c>
      <c r="K25" s="91"/>
      <c r="L25" s="15"/>
    </row>
    <row r="26" spans="1:12" ht="15.75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1935024.9</v>
      </c>
      <c r="H26" s="17" t="s">
        <v>59</v>
      </c>
      <c r="I26" s="92">
        <v>1801962.73</v>
      </c>
      <c r="J26" s="92">
        <v>133062.17000000001</v>
      </c>
      <c r="K26" s="91">
        <v>1935024.9</v>
      </c>
      <c r="L26" s="81" t="s">
        <v>378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/>
      <c r="H30" s="17"/>
      <c r="I30" s="92"/>
      <c r="J30" s="92"/>
      <c r="K30" s="91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2835086.1</v>
      </c>
      <c r="H42" s="10"/>
      <c r="I42" s="91">
        <v>969793.72</v>
      </c>
      <c r="J42" s="91">
        <v>1865292.38</v>
      </c>
      <c r="K42" s="91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2241314.2200000002</v>
      </c>
      <c r="H43" s="17" t="s">
        <v>59</v>
      </c>
      <c r="I43" s="92">
        <v>448262.84</v>
      </c>
      <c r="J43" s="92">
        <v>1793051.38</v>
      </c>
      <c r="K43" s="91">
        <v>2241314.2199999997</v>
      </c>
      <c r="L43" s="81" t="s">
        <v>379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/>
      <c r="H44" s="17"/>
      <c r="I44" s="92"/>
      <c r="J44" s="92"/>
      <c r="K44" s="91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521530.88</v>
      </c>
      <c r="H47" s="17" t="s">
        <v>15</v>
      </c>
      <c r="I47" s="92">
        <v>521530.88</v>
      </c>
      <c r="J47" s="92"/>
      <c r="K47" s="91">
        <v>521530.88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/>
      <c r="H49" s="17"/>
      <c r="I49" s="92"/>
      <c r="J49" s="92"/>
      <c r="K49" s="91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72241</v>
      </c>
      <c r="H50" s="17" t="s">
        <v>24</v>
      </c>
      <c r="I50" s="92"/>
      <c r="J50" s="92">
        <v>72241</v>
      </c>
      <c r="K50" s="91">
        <v>72241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/>
      <c r="H54" s="17"/>
      <c r="I54" s="92"/>
      <c r="J54" s="92"/>
      <c r="K54" s="91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/>
      <c r="H55" s="17"/>
      <c r="I55" s="92"/>
      <c r="J55" s="92"/>
      <c r="K55" s="91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/>
      <c r="H61" s="17"/>
      <c r="I61" s="92"/>
      <c r="J61" s="92"/>
      <c r="K61" s="91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/>
      <c r="H62" s="17"/>
      <c r="I62" s="92"/>
      <c r="J62" s="92"/>
      <c r="K62" s="91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659311.59000000008</v>
      </c>
      <c r="H70" s="10"/>
      <c r="I70" s="91">
        <v>148320.57999999999</v>
      </c>
      <c r="J70" s="91">
        <v>510991.01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296641.15000000002</v>
      </c>
      <c r="H72" s="17" t="s">
        <v>59</v>
      </c>
      <c r="I72" s="92">
        <v>148320.57999999999</v>
      </c>
      <c r="J72" s="92">
        <v>148320.57</v>
      </c>
      <c r="K72" s="91">
        <v>296641.15000000002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362670.44</v>
      </c>
      <c r="H73" s="17" t="s">
        <v>24</v>
      </c>
      <c r="I73" s="92"/>
      <c r="J73" s="92">
        <v>362670.44</v>
      </c>
      <c r="K73" s="91">
        <v>362670.44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7406119.5999999996</v>
      </c>
      <c r="H76" s="121"/>
      <c r="I76" s="95">
        <v>4188684.1500000004</v>
      </c>
      <c r="J76" s="95">
        <v>3217435.45</v>
      </c>
      <c r="K76" s="91">
        <v>7406119.6000000006</v>
      </c>
      <c r="L76" s="27"/>
    </row>
    <row r="77" spans="1:12" ht="15.75" x14ac:dyDescent="0.25">
      <c r="F77" s="84" t="s">
        <v>200</v>
      </c>
      <c r="G77" s="96">
        <v>7406119.5999999987</v>
      </c>
      <c r="H77" s="14"/>
      <c r="I77" s="122">
        <v>0.5655706869762136</v>
      </c>
      <c r="J77" s="122">
        <v>0.43442931302378651</v>
      </c>
      <c r="K77" s="29"/>
      <c r="L77" s="30"/>
    </row>
    <row r="78" spans="1:12" x14ac:dyDescent="0.25">
      <c r="G78" s="102">
        <f>G76-G77</f>
        <v>0</v>
      </c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'[42]CA2 Detail'!$V$121-'[42]CA2 Detail'!$I$203</f>
        <v>32124978.258767463</v>
      </c>
      <c r="J83" s="88">
        <v>0.13038714349501032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3945486.1199999996</v>
      </c>
      <c r="H8" s="10"/>
      <c r="I8" s="91">
        <v>3194494.43</v>
      </c>
      <c r="J8" s="91">
        <v>750991.69000000006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>
        <v>0</v>
      </c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104022</v>
      </c>
      <c r="H10" s="17" t="s">
        <v>15</v>
      </c>
      <c r="I10" s="92">
        <v>104022</v>
      </c>
      <c r="J10" s="92"/>
      <c r="K10" s="91">
        <v>104022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966118.33</v>
      </c>
      <c r="H11" s="17" t="s">
        <v>15</v>
      </c>
      <c r="I11" s="92">
        <v>966118.33</v>
      </c>
      <c r="J11" s="92"/>
      <c r="K11" s="91">
        <v>966118.33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>
        <v>183427.20000000001</v>
      </c>
      <c r="H12" s="17" t="s">
        <v>15</v>
      </c>
      <c r="I12" s="92">
        <v>183427.20000000001</v>
      </c>
      <c r="J12" s="92"/>
      <c r="K12" s="91">
        <v>183427.20000000001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1473791.2799999998</v>
      </c>
      <c r="H13" s="17" t="s">
        <v>15</v>
      </c>
      <c r="I13" s="92">
        <v>1473791.28</v>
      </c>
      <c r="J13" s="92"/>
      <c r="K13" s="91">
        <v>1473791.28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0</v>
      </c>
      <c r="H14" s="17"/>
      <c r="I14" s="92"/>
      <c r="J14" s="92"/>
      <c r="K14" s="91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90">
        <v>330.54</v>
      </c>
      <c r="H15" s="17" t="s">
        <v>15</v>
      </c>
      <c r="I15" s="92">
        <v>330.54</v>
      </c>
      <c r="J15" s="92"/>
      <c r="K15" s="91">
        <v>330.54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>
        <v>0</v>
      </c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>
        <v>0</v>
      </c>
      <c r="H17" s="17"/>
      <c r="I17" s="92"/>
      <c r="J17" s="92"/>
      <c r="K17" s="91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730514.53999999992</v>
      </c>
      <c r="H18" s="17" t="s">
        <v>24</v>
      </c>
      <c r="I18" s="92"/>
      <c r="J18" s="92">
        <v>730514.54</v>
      </c>
      <c r="K18" s="91">
        <v>730514.54</v>
      </c>
      <c r="L18" s="8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>
        <v>0</v>
      </c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442577.06</v>
      </c>
      <c r="H20" s="17" t="s">
        <v>15</v>
      </c>
      <c r="I20" s="92">
        <v>442577.06</v>
      </c>
      <c r="J20" s="92"/>
      <c r="K20" s="91">
        <v>442577.06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>
        <v>20477.150000000001</v>
      </c>
      <c r="H22" s="17" t="s">
        <v>24</v>
      </c>
      <c r="I22" s="92"/>
      <c r="J22" s="92">
        <v>20477.150000000001</v>
      </c>
      <c r="K22" s="91">
        <v>20477.150000000001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>
        <v>24228.02</v>
      </c>
      <c r="H24" s="17" t="s">
        <v>15</v>
      </c>
      <c r="I24" s="94">
        <v>24228.02</v>
      </c>
      <c r="J24" s="94"/>
      <c r="K24" s="91">
        <v>24228.02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3570104.4400000004</v>
      </c>
      <c r="H25" s="10"/>
      <c r="I25" s="91">
        <v>2003404.82</v>
      </c>
      <c r="J25" s="91">
        <v>1566699.62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443068.24000000005</v>
      </c>
      <c r="H28" s="17" t="s">
        <v>15</v>
      </c>
      <c r="I28" s="92">
        <v>443068.24</v>
      </c>
      <c r="J28" s="92"/>
      <c r="K28" s="91">
        <v>443068.24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>
        <v>146782.89000000001</v>
      </c>
      <c r="H29" s="17" t="s">
        <v>15</v>
      </c>
      <c r="I29" s="92">
        <v>146782.89000000001</v>
      </c>
      <c r="J29" s="92"/>
      <c r="K29" s="91">
        <v>146782.89000000001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0"/>
      <c r="H30" s="17"/>
      <c r="I30" s="90"/>
      <c r="J30" s="92"/>
      <c r="K30" s="91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119488.78</v>
      </c>
      <c r="H31" s="17" t="s">
        <v>15</v>
      </c>
      <c r="I31" s="92">
        <v>119488.78</v>
      </c>
      <c r="J31" s="92"/>
      <c r="K31" s="91">
        <v>119488.78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88740.07</v>
      </c>
      <c r="H32" s="17" t="s">
        <v>15</v>
      </c>
      <c r="I32" s="92">
        <v>88740.07</v>
      </c>
      <c r="J32" s="92"/>
      <c r="K32" s="91">
        <v>88740.07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459329.11</v>
      </c>
      <c r="H33" s="17" t="s">
        <v>59</v>
      </c>
      <c r="I33" s="92">
        <v>161772.79999999999</v>
      </c>
      <c r="J33" s="92">
        <v>297556.31</v>
      </c>
      <c r="K33" s="91">
        <v>459329.11</v>
      </c>
      <c r="L33" s="18" t="s">
        <v>264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ht="15.75" x14ac:dyDescent="0.25">
      <c r="A35" s="10"/>
      <c r="B35" s="10"/>
      <c r="C35" s="11" t="s">
        <v>68</v>
      </c>
      <c r="D35" s="10"/>
      <c r="E35" s="11"/>
      <c r="F35" s="10" t="s">
        <v>69</v>
      </c>
      <c r="G35" s="92">
        <v>1222317.43</v>
      </c>
      <c r="H35" s="17" t="s">
        <v>59</v>
      </c>
      <c r="I35" s="90">
        <v>660964.96</v>
      </c>
      <c r="J35" s="92">
        <v>561352.47</v>
      </c>
      <c r="K35" s="91">
        <v>1222317.43</v>
      </c>
      <c r="L35" s="18" t="s">
        <v>265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1090377.92</v>
      </c>
      <c r="H40" s="17" t="s">
        <v>59</v>
      </c>
      <c r="I40" s="92">
        <v>382587.08</v>
      </c>
      <c r="J40" s="92">
        <v>707790.84</v>
      </c>
      <c r="K40" s="91">
        <v>1090377.92</v>
      </c>
      <c r="L40" s="18" t="s">
        <v>360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>
        <v>0</v>
      </c>
      <c r="H41" s="17"/>
      <c r="I41" s="92">
        <v>0</v>
      </c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9240925.3200000003</v>
      </c>
      <c r="H42" s="10"/>
      <c r="I42" s="91">
        <v>7596366.3499999996</v>
      </c>
      <c r="J42" s="91">
        <v>1644558.97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/>
      <c r="H43" s="17"/>
      <c r="I43" s="92"/>
      <c r="J43" s="92"/>
      <c r="K43" s="91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3950404.0199999996</v>
      </c>
      <c r="H44" s="17" t="s">
        <v>15</v>
      </c>
      <c r="I44" s="92">
        <v>3950404.02</v>
      </c>
      <c r="J44" s="92"/>
      <c r="K44" s="91">
        <v>3950404.02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47616.11</v>
      </c>
      <c r="H45" s="17" t="s">
        <v>15</v>
      </c>
      <c r="I45" s="92">
        <v>47616.11</v>
      </c>
      <c r="J45" s="92"/>
      <c r="K45" s="91">
        <v>47616.11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>
        <v>22270.93</v>
      </c>
      <c r="H46" s="17" t="s">
        <v>15</v>
      </c>
      <c r="I46" s="92">
        <v>22270.93</v>
      </c>
      <c r="J46" s="92"/>
      <c r="K46" s="91">
        <v>22270.93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1961438.6100000003</v>
      </c>
      <c r="H47" s="17" t="s">
        <v>15</v>
      </c>
      <c r="I47" s="92">
        <v>1961438.61</v>
      </c>
      <c r="J47" s="92"/>
      <c r="K47" s="91">
        <v>1961438.61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354048.11</v>
      </c>
      <c r="H49" s="17" t="s">
        <v>15</v>
      </c>
      <c r="I49" s="92">
        <v>354048.11</v>
      </c>
      <c r="J49" s="92"/>
      <c r="K49" s="91">
        <v>354048.11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226609.28</v>
      </c>
      <c r="H50" s="17" t="s">
        <v>15</v>
      </c>
      <c r="I50" s="92">
        <v>226609.28</v>
      </c>
      <c r="J50" s="92"/>
      <c r="K50" s="91">
        <v>226609.28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>
        <v>80080.36</v>
      </c>
      <c r="H52" s="17" t="s">
        <v>15</v>
      </c>
      <c r="I52" s="92">
        <v>80080.36</v>
      </c>
      <c r="J52" s="92"/>
      <c r="K52" s="91">
        <v>80080.36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>
        <v>171313.29</v>
      </c>
      <c r="H53" s="17" t="s">
        <v>15</v>
      </c>
      <c r="I53" s="92">
        <v>171313.29</v>
      </c>
      <c r="J53" s="92"/>
      <c r="K53" s="91">
        <v>171313.29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277639.64</v>
      </c>
      <c r="H54" s="17" t="s">
        <v>15</v>
      </c>
      <c r="I54" s="92">
        <v>277639.64</v>
      </c>
      <c r="J54" s="92"/>
      <c r="K54" s="91">
        <v>277639.64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194642.67</v>
      </c>
      <c r="H55" s="17" t="s">
        <v>15</v>
      </c>
      <c r="I55" s="92">
        <v>194642.67</v>
      </c>
      <c r="J55" s="92"/>
      <c r="K55" s="91">
        <v>194642.67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194561.31</v>
      </c>
      <c r="H56" s="17" t="s">
        <v>59</v>
      </c>
      <c r="I56" s="92">
        <v>28887.43</v>
      </c>
      <c r="J56" s="92">
        <v>165673.88</v>
      </c>
      <c r="K56" s="91">
        <v>194561.31</v>
      </c>
      <c r="L56" s="18" t="s">
        <v>266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>
        <v>210271.43</v>
      </c>
      <c r="H57" s="17" t="s">
        <v>15</v>
      </c>
      <c r="I57" s="92">
        <v>210271.43</v>
      </c>
      <c r="J57" s="92"/>
      <c r="K57" s="91">
        <v>210271.43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71144.47</v>
      </c>
      <c r="H61" s="17" t="s">
        <v>15</v>
      </c>
      <c r="I61" s="92">
        <v>71144.47</v>
      </c>
      <c r="J61" s="92"/>
      <c r="K61" s="91">
        <v>71144.47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1384688.29</v>
      </c>
      <c r="H62" s="17" t="s">
        <v>24</v>
      </c>
      <c r="I62" s="92"/>
      <c r="J62" s="92">
        <v>1384688.29</v>
      </c>
      <c r="K62" s="91">
        <v>1384688.29</v>
      </c>
      <c r="L62" s="18" t="s">
        <v>267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94196.800000000003</v>
      </c>
      <c r="H63" s="17" t="s">
        <v>24</v>
      </c>
      <c r="I63" s="92"/>
      <c r="J63" s="92">
        <v>94196.800000000003</v>
      </c>
      <c r="K63" s="91">
        <v>94196.800000000003</v>
      </c>
      <c r="L63" s="18" t="s">
        <v>268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136006.91</v>
      </c>
      <c r="H66" s="10"/>
      <c r="I66" s="91">
        <v>136006.91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136006.91</v>
      </c>
      <c r="H67" s="17" t="s">
        <v>15</v>
      </c>
      <c r="I67" s="92">
        <v>136006.91</v>
      </c>
      <c r="J67" s="92"/>
      <c r="K67" s="91">
        <v>136006.91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2454338</v>
      </c>
      <c r="H70" s="10"/>
      <c r="I70" s="91">
        <v>2231651.23</v>
      </c>
      <c r="J70" s="91">
        <v>222686.77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2454338</v>
      </c>
      <c r="H72" s="17" t="s">
        <v>59</v>
      </c>
      <c r="I72" s="92">
        <v>2231651.23</v>
      </c>
      <c r="J72" s="92">
        <v>222686.77</v>
      </c>
      <c r="K72" s="91">
        <v>2454338</v>
      </c>
      <c r="L72" s="18" t="s">
        <v>263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/>
      <c r="H73" s="17"/>
      <c r="I73" s="92"/>
      <c r="J73" s="92"/>
      <c r="K73" s="91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19346860.789999999</v>
      </c>
      <c r="H76" s="26"/>
      <c r="I76" s="95">
        <v>15161923.74</v>
      </c>
      <c r="J76" s="95">
        <v>4184937.0500000003</v>
      </c>
      <c r="K76" s="91">
        <v>19346860.789999999</v>
      </c>
      <c r="L76" s="27"/>
    </row>
    <row r="77" spans="1:12" ht="15.75" x14ac:dyDescent="0.25">
      <c r="F77" s="84" t="s">
        <v>200</v>
      </c>
      <c r="G77" s="96">
        <v>19346860.789999999</v>
      </c>
      <c r="H77" s="14"/>
      <c r="I77" s="86">
        <v>0.78368909067857107</v>
      </c>
      <c r="J77" s="86">
        <v>0.21631090932142902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'[44]CA2 Detail'!$V$121-'[44]CA2 Detail'!$I$203</f>
        <v>143455515.62</v>
      </c>
      <c r="J83" s="88">
        <v>0.10569076883849131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3039205.17</v>
      </c>
      <c r="H8" s="10"/>
      <c r="I8" s="91">
        <v>1510359.9700000002</v>
      </c>
      <c r="J8" s="91">
        <v>1528845.2000000002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2797.5299999999997</v>
      </c>
      <c r="H10" s="17" t="s">
        <v>15</v>
      </c>
      <c r="I10" s="92">
        <v>2797.5299999999997</v>
      </c>
      <c r="J10" s="92"/>
      <c r="K10" s="91">
        <v>2797.5299999999997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1053089.04</v>
      </c>
      <c r="H11" s="17" t="s">
        <v>15</v>
      </c>
      <c r="I11" s="92">
        <v>1053089.04</v>
      </c>
      <c r="J11" s="92"/>
      <c r="K11" s="91">
        <v>1053089.04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753612.45000000007</v>
      </c>
      <c r="H13" s="17" t="s">
        <v>59</v>
      </c>
      <c r="I13" s="92">
        <v>185953.26</v>
      </c>
      <c r="J13" s="92">
        <v>567659.19000000006</v>
      </c>
      <c r="K13" s="91">
        <v>753612.45000000007</v>
      </c>
      <c r="L13" s="81" t="s">
        <v>269</v>
      </c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618912.69999999995</v>
      </c>
      <c r="H14" s="17" t="s">
        <v>24</v>
      </c>
      <c r="I14" s="92"/>
      <c r="J14" s="92">
        <v>618912.69999999995</v>
      </c>
      <c r="K14" s="91">
        <v>618912.69999999995</v>
      </c>
      <c r="L14" s="81" t="s">
        <v>270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318415.88000000006</v>
      </c>
      <c r="H18" s="17" t="s">
        <v>24</v>
      </c>
      <c r="I18" s="92"/>
      <c r="J18" s="92">
        <v>318415.88000000006</v>
      </c>
      <c r="K18" s="91">
        <v>318415.88000000006</v>
      </c>
      <c r="L18" s="81" t="s">
        <v>271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268520.14</v>
      </c>
      <c r="H20" s="17" t="s">
        <v>15</v>
      </c>
      <c r="I20" s="92">
        <v>268520.14</v>
      </c>
      <c r="J20" s="92"/>
      <c r="K20" s="91">
        <v>268520.14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>
        <v>23857.43</v>
      </c>
      <c r="H21" s="17" t="s">
        <v>24</v>
      </c>
      <c r="I21" s="92"/>
      <c r="J21" s="92">
        <v>23857.43</v>
      </c>
      <c r="K21" s="91">
        <v>23857.43</v>
      </c>
      <c r="L21" s="18" t="s">
        <v>272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8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1950420.0000000005</v>
      </c>
      <c r="H25" s="10"/>
      <c r="I25" s="91">
        <v>969267.51000000036</v>
      </c>
      <c r="J25" s="91">
        <v>981152.49000000011</v>
      </c>
      <c r="K25" s="91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2">
        <v>1950420.0000000005</v>
      </c>
      <c r="H26" s="17" t="s">
        <v>59</v>
      </c>
      <c r="I26" s="92">
        <v>969267.51000000036</v>
      </c>
      <c r="J26" s="92">
        <v>981152.49000000011</v>
      </c>
      <c r="K26" s="91">
        <v>1950420.0000000005</v>
      </c>
      <c r="L26" s="18" t="s">
        <v>273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/>
      <c r="H30" s="17"/>
      <c r="I30" s="92"/>
      <c r="J30" s="92"/>
      <c r="K30" s="91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/>
      <c r="H33" s="17"/>
      <c r="I33" s="92"/>
      <c r="J33" s="92"/>
      <c r="K33" s="91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6319799.6499999994</v>
      </c>
      <c r="H42" s="10"/>
      <c r="I42" s="91">
        <v>1159991.2534999999</v>
      </c>
      <c r="J42" s="91">
        <v>5159808.3965000007</v>
      </c>
      <c r="K42" s="91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3244289.04</v>
      </c>
      <c r="H43" s="17" t="s">
        <v>59</v>
      </c>
      <c r="I43" s="92">
        <v>162214.45200000005</v>
      </c>
      <c r="J43" s="92">
        <v>3082074.588</v>
      </c>
      <c r="K43" s="91">
        <v>3244289.04</v>
      </c>
      <c r="L43" s="81" t="s">
        <v>274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648387.54</v>
      </c>
      <c r="H44" s="17" t="s">
        <v>59</v>
      </c>
      <c r="I44" s="92">
        <v>32419.376999999979</v>
      </c>
      <c r="J44" s="92">
        <v>615968.16300000006</v>
      </c>
      <c r="K44" s="91">
        <v>648387.54</v>
      </c>
      <c r="L44" s="81" t="s">
        <v>274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2">
        <v>278198.09000000003</v>
      </c>
      <c r="H46" s="17" t="s">
        <v>59</v>
      </c>
      <c r="I46" s="92">
        <v>13909.904500000004</v>
      </c>
      <c r="J46" s="92">
        <v>264288.18550000002</v>
      </c>
      <c r="K46" s="91">
        <v>278198.09000000003</v>
      </c>
      <c r="L46" s="81" t="s">
        <v>274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7">
        <v>681675.47000000009</v>
      </c>
      <c r="H47" s="17" t="s">
        <v>59</v>
      </c>
      <c r="I47" s="92">
        <v>660870.47000000009</v>
      </c>
      <c r="J47" s="92">
        <v>20805</v>
      </c>
      <c r="K47" s="91">
        <v>681675.47000000009</v>
      </c>
      <c r="L47" s="81" t="s">
        <v>275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165153.04999999996</v>
      </c>
      <c r="H49" s="82" t="s">
        <v>15</v>
      </c>
      <c r="I49" s="92">
        <v>165153.04999999996</v>
      </c>
      <c r="J49" s="92"/>
      <c r="K49" s="91">
        <v>165153.04999999996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315237.26999999996</v>
      </c>
      <c r="H54" s="17" t="s">
        <v>24</v>
      </c>
      <c r="I54" s="92"/>
      <c r="J54" s="92">
        <v>315237.26999999996</v>
      </c>
      <c r="K54" s="91">
        <v>315237.26999999996</v>
      </c>
      <c r="L54" s="81" t="s">
        <v>276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407972.45</v>
      </c>
      <c r="H55" s="17" t="s">
        <v>24</v>
      </c>
      <c r="I55" s="92"/>
      <c r="J55" s="92">
        <v>407972.45</v>
      </c>
      <c r="K55" s="91">
        <v>407972.45</v>
      </c>
      <c r="L55" s="81" t="s">
        <v>276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/>
      <c r="H59" s="17"/>
      <c r="I59" s="92"/>
      <c r="J59" s="92"/>
      <c r="K59" s="91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811.86</v>
      </c>
      <c r="H60" s="17" t="s">
        <v>15</v>
      </c>
      <c r="I60" s="92">
        <v>811.86</v>
      </c>
      <c r="J60" s="92"/>
      <c r="K60" s="91">
        <v>811.86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124612.14</v>
      </c>
      <c r="H61" s="17" t="s">
        <v>15</v>
      </c>
      <c r="I61" s="92">
        <v>124612.14</v>
      </c>
      <c r="J61" s="92"/>
      <c r="K61" s="91">
        <v>124612.14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453462.74</v>
      </c>
      <c r="H62" s="17" t="s">
        <v>24</v>
      </c>
      <c r="I62" s="92"/>
      <c r="J62" s="92">
        <v>453462.74</v>
      </c>
      <c r="K62" s="91">
        <v>453462.74</v>
      </c>
      <c r="L62" s="81" t="s">
        <v>277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213424.14</v>
      </c>
      <c r="H66" s="10"/>
      <c r="I66" s="91">
        <v>0</v>
      </c>
      <c r="J66" s="91">
        <v>213424.14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>
        <v>213424.14</v>
      </c>
      <c r="H69" s="17" t="s">
        <v>24</v>
      </c>
      <c r="I69" s="92"/>
      <c r="J69" s="92">
        <v>213424.14</v>
      </c>
      <c r="K69" s="91">
        <v>213424.14</v>
      </c>
      <c r="L69" s="18" t="s">
        <v>278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2135072.17</v>
      </c>
      <c r="H70" s="10"/>
      <c r="I70" s="91">
        <v>845234.08</v>
      </c>
      <c r="J70" s="91">
        <v>1289838.0900000001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946765.38</v>
      </c>
      <c r="H72" s="17" t="s">
        <v>59</v>
      </c>
      <c r="I72" s="92">
        <v>845234.08</v>
      </c>
      <c r="J72" s="92">
        <v>101531.30000000002</v>
      </c>
      <c r="K72" s="91">
        <v>946765.38</v>
      </c>
      <c r="L72" s="81" t="s">
        <v>279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1188306.79</v>
      </c>
      <c r="H73" s="17" t="s">
        <v>24</v>
      </c>
      <c r="I73" s="92"/>
      <c r="J73" s="92">
        <v>1188306.79</v>
      </c>
      <c r="K73" s="91">
        <v>1188306.79</v>
      </c>
      <c r="L73" s="18" t="s">
        <v>280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13657921.130000001</v>
      </c>
      <c r="H76" s="26"/>
      <c r="I76" s="95">
        <v>4484852.8135000002</v>
      </c>
      <c r="J76" s="95">
        <v>9173068.3165000007</v>
      </c>
      <c r="K76" s="91">
        <v>13657921.130000001</v>
      </c>
      <c r="L76" s="27"/>
    </row>
    <row r="77" spans="1:12" ht="15.75" x14ac:dyDescent="0.25">
      <c r="F77" s="84" t="s">
        <v>200</v>
      </c>
      <c r="G77" s="96">
        <v>13657921.130000001</v>
      </c>
      <c r="H77" s="14"/>
      <c r="I77" s="86">
        <v>0.32837009167148412</v>
      </c>
      <c r="J77" s="86">
        <v>0.67162990832851588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'[46]CA2 Detail'!$V$121-'[46]CA2 Detail'!$I$203</f>
        <v>72274175.525507361</v>
      </c>
      <c r="J83" s="88">
        <v>6.2053323761779668E-2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2402049.25</v>
      </c>
      <c r="H8" s="10"/>
      <c r="I8" s="91">
        <v>1854180.5499999998</v>
      </c>
      <c r="J8" s="91">
        <v>547868.69999999995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10755.34</v>
      </c>
      <c r="H10" s="17" t="s">
        <v>15</v>
      </c>
      <c r="I10" s="92">
        <v>10755.34</v>
      </c>
      <c r="J10" s="92"/>
      <c r="K10" s="91">
        <v>10755.34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771718.9</v>
      </c>
      <c r="H11" s="17" t="s">
        <v>15</v>
      </c>
      <c r="I11" s="92">
        <v>771718.9</v>
      </c>
      <c r="J11" s="92"/>
      <c r="K11" s="91">
        <v>771718.9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537885.75</v>
      </c>
      <c r="H13" s="17" t="s">
        <v>15</v>
      </c>
      <c r="I13" s="92">
        <v>537885.75</v>
      </c>
      <c r="J13" s="92"/>
      <c r="K13" s="91">
        <v>537885.75</v>
      </c>
      <c r="L13" s="8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>
        <v>5941.13</v>
      </c>
      <c r="H15" s="17" t="s">
        <v>15</v>
      </c>
      <c r="I15" s="92">
        <v>5941.13</v>
      </c>
      <c r="J15" s="92"/>
      <c r="K15" s="91">
        <v>5941.13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>
        <v>2192.98</v>
      </c>
      <c r="H17" s="17" t="s">
        <v>24</v>
      </c>
      <c r="I17" s="92"/>
      <c r="J17" s="92">
        <v>2192.98</v>
      </c>
      <c r="K17" s="91">
        <v>2192.98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545675.72</v>
      </c>
      <c r="H18" s="17" t="s">
        <v>24</v>
      </c>
      <c r="I18" s="92"/>
      <c r="J18" s="92">
        <v>545675.72</v>
      </c>
      <c r="K18" s="91">
        <v>545675.72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3">
        <v>97397.5</v>
      </c>
      <c r="H19" s="17" t="s">
        <v>15</v>
      </c>
      <c r="I19" s="93">
        <v>97397.5</v>
      </c>
      <c r="J19" s="93"/>
      <c r="K19" s="91">
        <v>97397.5</v>
      </c>
      <c r="L19" s="81" t="s">
        <v>361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430481.93</v>
      </c>
      <c r="H20" s="17" t="s">
        <v>15</v>
      </c>
      <c r="I20" s="92">
        <v>430481.93</v>
      </c>
      <c r="J20" s="92"/>
      <c r="K20" s="91">
        <v>430481.93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4123060.0100000007</v>
      </c>
      <c r="H25" s="10"/>
      <c r="I25" s="91">
        <v>1418383.0100000002</v>
      </c>
      <c r="J25" s="91">
        <v>2704677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ht="45.75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3059013.1900000004</v>
      </c>
      <c r="H30" s="17" t="s">
        <v>59</v>
      </c>
      <c r="I30" s="92">
        <v>1092400.8500000003</v>
      </c>
      <c r="J30" s="92">
        <v>1966612.34</v>
      </c>
      <c r="K30" s="91">
        <v>3059013.1900000004</v>
      </c>
      <c r="L30" s="81" t="s">
        <v>362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325982.15999999997</v>
      </c>
      <c r="H31" s="17" t="s">
        <v>15</v>
      </c>
      <c r="I31" s="92">
        <v>325982.15999999997</v>
      </c>
      <c r="J31" s="92"/>
      <c r="K31" s="91">
        <v>325982.15999999997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>
        <v>0</v>
      </c>
      <c r="K32" s="91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433663.79000000004</v>
      </c>
      <c r="H33" s="17" t="s">
        <v>24</v>
      </c>
      <c r="I33" s="92"/>
      <c r="J33" s="92">
        <v>433663.79000000004</v>
      </c>
      <c r="K33" s="91">
        <v>433663.79000000004</v>
      </c>
      <c r="L33" s="81" t="s">
        <v>363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304400.87</v>
      </c>
      <c r="H40" s="17" t="s">
        <v>24</v>
      </c>
      <c r="I40" s="92"/>
      <c r="J40" s="92">
        <v>304400.87</v>
      </c>
      <c r="K40" s="91">
        <v>304400.87</v>
      </c>
      <c r="L40" s="81" t="s">
        <v>281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5543378.6100000022</v>
      </c>
      <c r="H42" s="10"/>
      <c r="I42" s="91">
        <v>1823674.38</v>
      </c>
      <c r="J42" s="91">
        <v>3719704.23</v>
      </c>
      <c r="K42" s="91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2157076.5</v>
      </c>
      <c r="H43" s="17" t="s">
        <v>24</v>
      </c>
      <c r="I43" s="92"/>
      <c r="J43" s="92">
        <v>2157076.5</v>
      </c>
      <c r="K43" s="91">
        <v>2157076.5</v>
      </c>
      <c r="L43" s="81" t="s">
        <v>282</v>
      </c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2">
        <v>575633.89</v>
      </c>
      <c r="H44" s="17" t="s">
        <v>24</v>
      </c>
      <c r="I44" s="92"/>
      <c r="J44" s="92">
        <v>575633.89</v>
      </c>
      <c r="K44" s="91">
        <v>575633.89</v>
      </c>
      <c r="L44" s="81" t="s">
        <v>282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335069.51</v>
      </c>
      <c r="H45" s="17" t="s">
        <v>24</v>
      </c>
      <c r="I45" s="92"/>
      <c r="J45" s="92">
        <v>335069.51</v>
      </c>
      <c r="K45" s="91">
        <v>335069.51</v>
      </c>
      <c r="L45" s="8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1312383.3999999999</v>
      </c>
      <c r="H47" s="17" t="s">
        <v>59</v>
      </c>
      <c r="I47" s="92">
        <v>1241263.5599999998</v>
      </c>
      <c r="J47" s="92">
        <v>71119.839999999997</v>
      </c>
      <c r="K47" s="91">
        <v>1312383.3999999999</v>
      </c>
      <c r="L47" s="81" t="s">
        <v>283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2">
        <v>-157532.89000000001</v>
      </c>
      <c r="H48" s="17" t="s">
        <v>24</v>
      </c>
      <c r="I48" s="92"/>
      <c r="J48" s="92">
        <v>-157532.89000000001</v>
      </c>
      <c r="K48" s="91">
        <v>-157532.89000000001</v>
      </c>
      <c r="L48" s="81" t="s">
        <v>284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136616.15</v>
      </c>
      <c r="H49" s="17" t="s">
        <v>15</v>
      </c>
      <c r="I49" s="92">
        <v>136616.15</v>
      </c>
      <c r="J49" s="92"/>
      <c r="K49" s="91">
        <v>136616.15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2">
        <v>325849.77</v>
      </c>
      <c r="H50" s="17" t="s">
        <v>24</v>
      </c>
      <c r="I50" s="92"/>
      <c r="J50" s="92">
        <v>325849.77</v>
      </c>
      <c r="K50" s="91">
        <v>325849.77</v>
      </c>
      <c r="L50" s="81" t="s">
        <v>285</v>
      </c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2">
        <v>47376.86</v>
      </c>
      <c r="H52" s="17" t="s">
        <v>24</v>
      </c>
      <c r="I52" s="92"/>
      <c r="J52" s="92">
        <v>47376.86</v>
      </c>
      <c r="K52" s="91">
        <v>47376.86</v>
      </c>
      <c r="L52" s="81" t="s">
        <v>285</v>
      </c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/>
      <c r="H54" s="17"/>
      <c r="I54" s="92"/>
      <c r="J54" s="92"/>
      <c r="K54" s="91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/>
      <c r="H55" s="17"/>
      <c r="I55" s="92"/>
      <c r="J55" s="92"/>
      <c r="K55" s="91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171974.71</v>
      </c>
      <c r="H59" s="17" t="s">
        <v>24</v>
      </c>
      <c r="I59" s="92"/>
      <c r="J59" s="92">
        <v>171974.71</v>
      </c>
      <c r="K59" s="91">
        <v>171974.71</v>
      </c>
      <c r="L59" s="81" t="s">
        <v>286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12259.67</v>
      </c>
      <c r="H60" s="17" t="s">
        <v>24</v>
      </c>
      <c r="I60" s="92"/>
      <c r="J60" s="92">
        <v>12259.67</v>
      </c>
      <c r="K60" s="91">
        <v>12259.67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88135.83</v>
      </c>
      <c r="H61" s="17" t="s">
        <v>15</v>
      </c>
      <c r="I61" s="92">
        <v>88135.83</v>
      </c>
      <c r="J61" s="92"/>
      <c r="K61" s="91">
        <v>88135.83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538535.21</v>
      </c>
      <c r="H62" s="17" t="s">
        <v>59</v>
      </c>
      <c r="I62" s="92">
        <v>357658.83999999997</v>
      </c>
      <c r="J62" s="92">
        <v>180876.37</v>
      </c>
      <c r="K62" s="91">
        <v>538535.21</v>
      </c>
      <c r="L62" s="81" t="s">
        <v>287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2732809.4400000004</v>
      </c>
      <c r="H70" s="10"/>
      <c r="I70" s="91">
        <v>1354891.0300000003</v>
      </c>
      <c r="J70" s="91">
        <v>1377918.41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2151058.4700000002</v>
      </c>
      <c r="H72" s="17" t="s">
        <v>59</v>
      </c>
      <c r="I72" s="92">
        <v>1354891.0300000003</v>
      </c>
      <c r="J72" s="92">
        <v>796167.44</v>
      </c>
      <c r="K72" s="91">
        <v>2151058.4700000002</v>
      </c>
      <c r="L72" s="81" t="s">
        <v>364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581750.97</v>
      </c>
      <c r="H73" s="17" t="s">
        <v>24</v>
      </c>
      <c r="I73" s="92"/>
      <c r="J73" s="92">
        <v>581750.97</v>
      </c>
      <c r="K73" s="91">
        <v>581750.97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14801297.310000002</v>
      </c>
      <c r="H76" s="26"/>
      <c r="I76" s="95">
        <v>6451128.9699999997</v>
      </c>
      <c r="J76" s="95">
        <v>8350168.3399999999</v>
      </c>
      <c r="K76" s="91">
        <v>14801297.309999999</v>
      </c>
      <c r="L76" s="27"/>
    </row>
    <row r="77" spans="1:12" ht="15.75" x14ac:dyDescent="0.25">
      <c r="F77" s="84" t="s">
        <v>200</v>
      </c>
      <c r="G77" s="96">
        <v>14801297.310000001</v>
      </c>
      <c r="H77" s="14"/>
      <c r="I77" s="86">
        <v>0.43584888776212272</v>
      </c>
      <c r="J77" s="86">
        <v>0.56415111223787706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'[48]CA2 Detail'!$V$121-'[48]CA2 Detail'!$I$203</f>
        <v>73153946.443839327</v>
      </c>
      <c r="J83" s="88">
        <v>8.8185658923439839E-2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/>
  </sheetViews>
  <sheetFormatPr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46" t="s">
        <v>174</v>
      </c>
      <c r="C1" s="143"/>
      <c r="D1" s="143"/>
      <c r="E1" s="143"/>
      <c r="F1" s="143"/>
    </row>
    <row r="2" spans="1:11" ht="15.75" x14ac:dyDescent="0.25">
      <c r="B2" s="147" t="s">
        <v>289</v>
      </c>
      <c r="C2" s="143"/>
      <c r="D2" s="143"/>
      <c r="E2" s="143"/>
      <c r="F2" s="143"/>
    </row>
    <row r="3" spans="1:11" ht="15.75" x14ac:dyDescent="0.25">
      <c r="B3" s="144" t="s">
        <v>176</v>
      </c>
      <c r="C3" s="143"/>
      <c r="D3" s="143"/>
      <c r="E3" s="143"/>
      <c r="F3" s="143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5" t="s">
        <v>178</v>
      </c>
      <c r="D6" s="36"/>
      <c r="E6" s="35" t="s">
        <v>175</v>
      </c>
      <c r="F6" s="36" t="s">
        <v>193</v>
      </c>
      <c r="G6" s="65" t="s">
        <v>194</v>
      </c>
      <c r="H6" s="36"/>
      <c r="I6" s="35" t="s">
        <v>175</v>
      </c>
      <c r="J6" s="65" t="s">
        <v>193</v>
      </c>
      <c r="K6" s="103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0.21631090932142902</v>
      </c>
      <c r="D7" s="32">
        <v>18</v>
      </c>
      <c r="E7" s="37" t="s">
        <v>163</v>
      </c>
      <c r="F7" s="41">
        <f>'Summary Analytics'!E24</f>
        <v>3.8829683766610355E-2</v>
      </c>
      <c r="G7" s="62">
        <f>'Summary Analytics'!G24</f>
        <v>221.37659586240201</v>
      </c>
      <c r="H7" s="32">
        <v>18</v>
      </c>
      <c r="I7" s="72" t="s">
        <v>163</v>
      </c>
      <c r="J7" s="41">
        <f>'PALM BEACH'!J83</f>
        <v>3.8829683766610355E-2</v>
      </c>
      <c r="K7" s="104">
        <f>'Summary Analytics'!J24</f>
        <v>1.0070307788011754E-3</v>
      </c>
    </row>
    <row r="8" spans="1:11" x14ac:dyDescent="0.2">
      <c r="A8" s="32">
        <v>26</v>
      </c>
      <c r="B8" s="37" t="s">
        <v>170</v>
      </c>
      <c r="C8" s="41">
        <f>'Summary Analytics'!D32</f>
        <v>0.38808172434543037</v>
      </c>
      <c r="D8" s="32">
        <v>11</v>
      </c>
      <c r="E8" s="37" t="s">
        <v>156</v>
      </c>
      <c r="F8" s="41">
        <f>'Summary Analytics'!E17</f>
        <v>4.4754481597557398E-2</v>
      </c>
      <c r="G8" s="62">
        <f>'Summary Analytics'!G17</f>
        <v>272.32206427084822</v>
      </c>
      <c r="H8" s="66">
        <v>11</v>
      </c>
      <c r="I8" s="72" t="s">
        <v>156</v>
      </c>
      <c r="J8" s="41">
        <f>'INDIAN RIVER'!J83</f>
        <v>4.4754481597557398E-2</v>
      </c>
      <c r="K8" s="104">
        <f>'Summary Analytics'!J17</f>
        <v>2.8345552646799332E-3</v>
      </c>
    </row>
    <row r="9" spans="1:11" x14ac:dyDescent="0.2">
      <c r="A9" s="32">
        <v>1</v>
      </c>
      <c r="B9" s="37" t="s">
        <v>196</v>
      </c>
      <c r="C9" s="41">
        <f>'Summary Analytics'!D7</f>
        <v>0.4182310353987414</v>
      </c>
      <c r="D9" s="32">
        <v>19</v>
      </c>
      <c r="E9" s="37" t="s">
        <v>208</v>
      </c>
      <c r="F9" s="41">
        <f>'Summary Analytics'!E25</f>
        <v>6.1597327948912581E-2</v>
      </c>
      <c r="G9" s="62">
        <f>'Summary Analytics'!G25</f>
        <v>358.06625696003744</v>
      </c>
      <c r="H9" s="32">
        <v>7</v>
      </c>
      <c r="I9" s="72" t="s">
        <v>152</v>
      </c>
      <c r="J9" s="41">
        <f>'FSC JAX'!J83</f>
        <v>6.0196814345259142E-2</v>
      </c>
      <c r="K9" s="104">
        <f>'Summary Analytics'!J13</f>
        <v>8.3965120416240602E-4</v>
      </c>
    </row>
    <row r="10" spans="1:11" x14ac:dyDescent="0.2">
      <c r="A10" s="32">
        <v>22</v>
      </c>
      <c r="B10" s="37" t="s">
        <v>166</v>
      </c>
      <c r="C10" s="41">
        <f>'Summary Analytics'!D28</f>
        <v>0.43442931302378651</v>
      </c>
      <c r="D10" s="32">
        <v>14</v>
      </c>
      <c r="E10" s="37" t="s">
        <v>159</v>
      </c>
      <c r="F10" s="41">
        <f>'Summary Analytics'!E20</f>
        <v>6.7796208713151715E-2</v>
      </c>
      <c r="G10" s="62">
        <f>'Summary Analytics'!G20</f>
        <v>368.51798557887565</v>
      </c>
      <c r="H10" s="32">
        <v>3</v>
      </c>
      <c r="I10" s="72" t="s">
        <v>149</v>
      </c>
      <c r="J10" s="41">
        <f>CENTRAL!J83</f>
        <v>6.1545267587000324E-2</v>
      </c>
      <c r="K10" s="104">
        <f>'Summary Analytics'!J9</f>
        <v>4.0196720229044719E-3</v>
      </c>
    </row>
    <row r="11" spans="1:11" x14ac:dyDescent="0.2">
      <c r="A11" s="32">
        <v>5</v>
      </c>
      <c r="B11" s="37" t="s">
        <v>151</v>
      </c>
      <c r="C11" s="41">
        <f>'Summary Analytics'!D11</f>
        <v>0.46126239821424087</v>
      </c>
      <c r="D11" s="32">
        <v>3</v>
      </c>
      <c r="E11" s="37" t="s">
        <v>149</v>
      </c>
      <c r="F11" s="41">
        <f>'Summary Analytics'!E9</f>
        <v>6.1545267587000324E-2</v>
      </c>
      <c r="G11" s="62">
        <f>'Summary Analytics'!G9</f>
        <v>395.45363833290014</v>
      </c>
      <c r="H11" s="32">
        <v>19</v>
      </c>
      <c r="I11" s="72" t="s">
        <v>208</v>
      </c>
      <c r="J11" s="41">
        <f>PASCO!J83</f>
        <v>6.1597327948912581E-2</v>
      </c>
      <c r="K11" s="104">
        <f>'Summary Analytics'!J25</f>
        <v>-3.9688523632137596E-3</v>
      </c>
    </row>
    <row r="12" spans="1:11" x14ac:dyDescent="0.2">
      <c r="A12" s="32">
        <v>11</v>
      </c>
      <c r="B12" s="37" t="s">
        <v>156</v>
      </c>
      <c r="C12" s="41">
        <f>'Summary Analytics'!D17</f>
        <v>0.51972123044321039</v>
      </c>
      <c r="D12" s="32">
        <v>24</v>
      </c>
      <c r="E12" s="37" t="s">
        <v>168</v>
      </c>
      <c r="F12" s="41">
        <f>'Summary Analytics'!E30</f>
        <v>6.2053323761779668E-2</v>
      </c>
      <c r="G12" s="62">
        <f>'Summary Analytics'!G30</f>
        <v>400.76964715922293</v>
      </c>
      <c r="H12" s="32">
        <v>24</v>
      </c>
      <c r="I12" s="72" t="s">
        <v>168</v>
      </c>
      <c r="J12" s="41">
        <f>'SANTA FE'!J83</f>
        <v>6.2053323761779668E-2</v>
      </c>
      <c r="K12" s="104">
        <f>'Summary Analytics'!J30</f>
        <v>6.0966237510113111E-3</v>
      </c>
    </row>
    <row r="13" spans="1:11" x14ac:dyDescent="0.2">
      <c r="A13" s="32">
        <v>9</v>
      </c>
      <c r="B13" s="37" t="s">
        <v>154</v>
      </c>
      <c r="C13" s="41">
        <f>'Summary Analytics'!D15</f>
        <v>0.5255479217912874</v>
      </c>
      <c r="D13" s="32">
        <v>7</v>
      </c>
      <c r="E13" s="37" t="s">
        <v>152</v>
      </c>
      <c r="F13" s="41">
        <f>'Summary Analytics'!E13</f>
        <v>6.0196814345259142E-2</v>
      </c>
      <c r="G13" s="62">
        <f>'Summary Analytics'!G13</f>
        <v>403.25667678975952</v>
      </c>
      <c r="H13" s="32">
        <v>20</v>
      </c>
      <c r="I13" s="72" t="s">
        <v>164</v>
      </c>
      <c r="J13" s="41">
        <f>PENSACOLA!J83</f>
        <v>6.6862262393039759E-2</v>
      </c>
      <c r="K13" s="104">
        <f>'Summary Analytics'!J26</f>
        <v>-9.5656260308367991E-3</v>
      </c>
    </row>
    <row r="14" spans="1:11" x14ac:dyDescent="0.2">
      <c r="A14" s="32">
        <v>4</v>
      </c>
      <c r="B14" s="37" t="s">
        <v>150</v>
      </c>
      <c r="C14" s="41">
        <f>'Summary Analytics'!D10</f>
        <v>0.53897775975949958</v>
      </c>
      <c r="D14" s="32">
        <v>2</v>
      </c>
      <c r="E14" s="37" t="s">
        <v>148</v>
      </c>
      <c r="F14" s="41">
        <f>'Summary Analytics'!E8</f>
        <v>7.0855721844430355E-2</v>
      </c>
      <c r="G14" s="62">
        <f>'Summary Analytics'!G8</f>
        <v>412.89857365257137</v>
      </c>
      <c r="H14" s="32">
        <v>14</v>
      </c>
      <c r="I14" s="72" t="s">
        <v>159</v>
      </c>
      <c r="J14" s="41">
        <f>'SCF MANATEE'!J83</f>
        <v>6.7796208713151715E-2</v>
      </c>
      <c r="K14" s="104">
        <f>'Summary Analytics'!J20</f>
        <v>3.6733951051576147E-3</v>
      </c>
    </row>
    <row r="15" spans="1:11" x14ac:dyDescent="0.2">
      <c r="A15" s="32">
        <v>17</v>
      </c>
      <c r="B15" s="37" t="s">
        <v>162</v>
      </c>
      <c r="C15" s="41">
        <f>'Summary Analytics'!D23</f>
        <v>0.54207515029419806</v>
      </c>
      <c r="D15" s="32">
        <v>28</v>
      </c>
      <c r="E15" s="37" t="s">
        <v>172</v>
      </c>
      <c r="F15" s="41">
        <f>'Summary Analytics'!E34</f>
        <v>7.5009592336070949E-2</v>
      </c>
      <c r="G15" s="62">
        <f>'Summary Analytics'!G34</f>
        <v>419.72144497020093</v>
      </c>
      <c r="H15" s="32">
        <v>2</v>
      </c>
      <c r="I15" s="72" t="s">
        <v>148</v>
      </c>
      <c r="J15" s="41">
        <f>BROWARD!J83</f>
        <v>7.0855721844430355E-2</v>
      </c>
      <c r="K15" s="104">
        <f>'Summary Analytics'!J8</f>
        <v>2.1933725694205791E-3</v>
      </c>
    </row>
    <row r="16" spans="1:11" x14ac:dyDescent="0.2">
      <c r="A16" s="32">
        <v>8</v>
      </c>
      <c r="B16" s="37" t="s">
        <v>153</v>
      </c>
      <c r="C16" s="41">
        <f>'Summary Analytics'!D14</f>
        <v>0.55501489812056781</v>
      </c>
      <c r="D16" s="32">
        <v>15</v>
      </c>
      <c r="E16" s="37" t="s">
        <v>160</v>
      </c>
      <c r="F16" s="41">
        <f>'Summary Analytics'!E21</f>
        <v>7.5387392687820673E-2</v>
      </c>
      <c r="G16" s="62">
        <f>'Summary Analytics'!G21</f>
        <v>419.92423484355999</v>
      </c>
      <c r="H16" s="32">
        <v>6</v>
      </c>
      <c r="I16" s="72" t="s">
        <v>207</v>
      </c>
      <c r="J16" s="41">
        <f>SOUTHWESTERN!J83</f>
        <v>7.4116621843463917E-2</v>
      </c>
      <c r="K16" s="104">
        <f>'Summary Analytics'!J12</f>
        <v>-3.1472839356329885E-3</v>
      </c>
    </row>
    <row r="17" spans="1:11" x14ac:dyDescent="0.2">
      <c r="A17" s="32">
        <v>12</v>
      </c>
      <c r="B17" s="37" t="s">
        <v>157</v>
      </c>
      <c r="C17" s="41">
        <f>'Summary Analytics'!D18</f>
        <v>0.56242896655329289</v>
      </c>
      <c r="D17" s="32">
        <v>10</v>
      </c>
      <c r="E17" s="37" t="s">
        <v>155</v>
      </c>
      <c r="F17" s="41">
        <f>'Summary Analytics'!E16</f>
        <v>8.3898321641639476E-2</v>
      </c>
      <c r="G17" s="62">
        <f>'Summary Analytics'!G16</f>
        <v>465.19806660088801</v>
      </c>
      <c r="H17" s="32">
        <v>28</v>
      </c>
      <c r="I17" s="72" t="s">
        <v>172</v>
      </c>
      <c r="J17" s="41">
        <f>VALENCIA!J83</f>
        <v>7.5009592336070949E-2</v>
      </c>
      <c r="K17" s="104">
        <f>'Summary Analytics'!J34</f>
        <v>6.8556714398510105E-3</v>
      </c>
    </row>
    <row r="18" spans="1:11" x14ac:dyDescent="0.2">
      <c r="A18" s="32">
        <v>25</v>
      </c>
      <c r="B18" s="37" t="s">
        <v>169</v>
      </c>
      <c r="C18" s="41">
        <f>'Summary Analytics'!D31</f>
        <v>0.56415111223787706</v>
      </c>
      <c r="D18" s="32">
        <v>27</v>
      </c>
      <c r="E18" s="37" t="s">
        <v>171</v>
      </c>
      <c r="F18" s="41">
        <f>'Summary Analytics'!E33</f>
        <v>7.7961133660571877E-2</v>
      </c>
      <c r="G18" s="62">
        <f>'Summary Analytics'!G33</f>
        <v>471.15262145262153</v>
      </c>
      <c r="H18" s="32">
        <v>15</v>
      </c>
      <c r="I18" s="72" t="s">
        <v>160</v>
      </c>
      <c r="J18" s="41">
        <f>MIAMI!J83</f>
        <v>7.5387392687820673E-2</v>
      </c>
      <c r="K18" s="104">
        <f>'Summary Analytics'!J21</f>
        <v>8.3722103785541235E-3</v>
      </c>
    </row>
    <row r="19" spans="1:11" x14ac:dyDescent="0.2">
      <c r="A19" s="32">
        <v>13</v>
      </c>
      <c r="B19" s="37" t="s">
        <v>288</v>
      </c>
      <c r="C19" s="41">
        <f>'Summary Analytics'!D19</f>
        <v>0.56427078081866211</v>
      </c>
      <c r="D19" s="32">
        <v>6</v>
      </c>
      <c r="E19" s="37" t="s">
        <v>207</v>
      </c>
      <c r="F19" s="41">
        <f>'Summary Analytics'!E12</f>
        <v>7.4116621843463917E-2</v>
      </c>
      <c r="G19" s="62">
        <f>'Summary Analytics'!G12</f>
        <v>473.00859615268649</v>
      </c>
      <c r="I19" s="48" t="s">
        <v>177</v>
      </c>
      <c r="J19" s="41">
        <f>'System Summary'!I83</f>
        <v>7.678519087525916E-2</v>
      </c>
      <c r="K19" s="104">
        <f>'Summary Analytics'!J35</f>
        <v>4.014443091495068E-3</v>
      </c>
    </row>
    <row r="20" spans="1:11" x14ac:dyDescent="0.2">
      <c r="A20" s="32">
        <v>28</v>
      </c>
      <c r="B20" s="37" t="s">
        <v>172</v>
      </c>
      <c r="C20" s="41">
        <f>'Summary Analytics'!D34</f>
        <v>0.56428921179302904</v>
      </c>
      <c r="E20" s="48" t="s">
        <v>177</v>
      </c>
      <c r="F20" s="41">
        <f>'Summary Analytics'!E35</f>
        <v>7.678519087525916E-2</v>
      </c>
      <c r="G20" s="62">
        <f>'Summary Analytics'!G35</f>
        <v>474.34720418459614</v>
      </c>
      <c r="H20" s="32">
        <v>21</v>
      </c>
      <c r="I20" s="72" t="s">
        <v>165</v>
      </c>
      <c r="J20" s="41">
        <f>POLK!J83</f>
        <v>7.775704016434698E-2</v>
      </c>
      <c r="K20" s="104">
        <f>'Summary Analytics'!J27</f>
        <v>8.3863042313158803E-3</v>
      </c>
    </row>
    <row r="21" spans="1:11" x14ac:dyDescent="0.2">
      <c r="A21" s="32">
        <v>16</v>
      </c>
      <c r="B21" s="37" t="s">
        <v>161</v>
      </c>
      <c r="C21" s="41">
        <f>'Summary Analytics'!D22</f>
        <v>0.56887153800824986</v>
      </c>
      <c r="D21" s="32">
        <v>25</v>
      </c>
      <c r="E21" s="37" t="s">
        <v>169</v>
      </c>
      <c r="F21" s="41">
        <f>'Summary Analytics'!E31</f>
        <v>8.8185658923439839E-2</v>
      </c>
      <c r="G21" s="62">
        <f>'Summary Analytics'!G31</f>
        <v>491.94937773575123</v>
      </c>
      <c r="H21" s="32">
        <v>27</v>
      </c>
      <c r="I21" s="72" t="s">
        <v>171</v>
      </c>
      <c r="J21" s="41">
        <f>TALLAHASSEE!J83</f>
        <v>7.7961133660571877E-2</v>
      </c>
      <c r="K21" s="104">
        <f>'Summary Analytics'!J33</f>
        <v>3.9762956085596796E-3</v>
      </c>
    </row>
    <row r="22" spans="1:11" x14ac:dyDescent="0.2">
      <c r="A22" s="32">
        <v>6</v>
      </c>
      <c r="B22" s="37" t="s">
        <v>207</v>
      </c>
      <c r="C22" s="41">
        <f>'Summary Analytics'!D12</f>
        <v>0.56923761771427273</v>
      </c>
      <c r="D22" s="32">
        <v>20</v>
      </c>
      <c r="E22" s="37" t="s">
        <v>164</v>
      </c>
      <c r="F22" s="41">
        <f>'Summary Analytics'!E26</f>
        <v>6.6862262393039759E-2</v>
      </c>
      <c r="G22" s="62">
        <f>'Summary Analytics'!G26</f>
        <v>495.72760457670711</v>
      </c>
      <c r="H22" s="32">
        <v>9</v>
      </c>
      <c r="I22" s="72" t="s">
        <v>154</v>
      </c>
      <c r="J22" s="41">
        <f>'GULF COAST'!J83</f>
        <v>7.9187714104655624E-2</v>
      </c>
      <c r="K22" s="104">
        <f>'Summary Analytics'!J15</f>
        <v>6.5423431161972662E-3</v>
      </c>
    </row>
    <row r="23" spans="1:11" x14ac:dyDescent="0.2">
      <c r="B23" s="48" t="s">
        <v>177</v>
      </c>
      <c r="C23" s="41">
        <f>'Summary Analytics'!D35</f>
        <v>0.57756623216098191</v>
      </c>
      <c r="D23" s="32">
        <v>21</v>
      </c>
      <c r="E23" s="37" t="s">
        <v>165</v>
      </c>
      <c r="F23" s="41">
        <f>'Summary Analytics'!E27</f>
        <v>7.775704016434698E-2</v>
      </c>
      <c r="G23" s="62">
        <f>'Summary Analytics'!G27</f>
        <v>509.86969223996476</v>
      </c>
      <c r="H23" s="32">
        <v>10</v>
      </c>
      <c r="I23" s="72" t="s">
        <v>155</v>
      </c>
      <c r="J23" s="41">
        <f>HILLSBOROUGH!J83</f>
        <v>8.3898321641639476E-2</v>
      </c>
      <c r="K23" s="104">
        <f>'Summary Analytics'!J16</f>
        <v>1.9426736812888229E-3</v>
      </c>
    </row>
    <row r="24" spans="1:11" x14ac:dyDescent="0.2">
      <c r="A24" s="32">
        <v>10</v>
      </c>
      <c r="B24" s="37" t="s">
        <v>155</v>
      </c>
      <c r="C24" s="41">
        <f>'Summary Analytics'!D16</f>
        <v>0.60840668917757978</v>
      </c>
      <c r="D24" s="32">
        <v>9</v>
      </c>
      <c r="E24" s="37" t="s">
        <v>154</v>
      </c>
      <c r="F24" s="41">
        <f>'Summary Analytics'!E15</f>
        <v>7.9187714104655624E-2</v>
      </c>
      <c r="G24" s="62">
        <f>'Summary Analytics'!G15</f>
        <v>593.80344879442578</v>
      </c>
      <c r="H24" s="32">
        <v>25</v>
      </c>
      <c r="I24" s="72" t="s">
        <v>169</v>
      </c>
      <c r="J24" s="41">
        <f>SEMINOLE!J83</f>
        <v>8.8185658923439839E-2</v>
      </c>
      <c r="K24" s="104">
        <f>'Summary Analytics'!J31</f>
        <v>-1.127894179067862E-3</v>
      </c>
    </row>
    <row r="25" spans="1:11" x14ac:dyDescent="0.2">
      <c r="A25" s="32">
        <v>2</v>
      </c>
      <c r="B25" s="37" t="s">
        <v>148</v>
      </c>
      <c r="C25" s="41">
        <f>'Summary Analytics'!D8</f>
        <v>0.61202714202464392</v>
      </c>
      <c r="D25" s="32">
        <v>1</v>
      </c>
      <c r="E25" s="37" t="s">
        <v>196</v>
      </c>
      <c r="F25" s="41">
        <f>'Summary Analytics'!E7</f>
        <v>9.909638880349593E-2</v>
      </c>
      <c r="G25" s="62">
        <f>'Summary Analytics'!G7</f>
        <v>637.32726138148075</v>
      </c>
      <c r="H25" s="32">
        <v>16</v>
      </c>
      <c r="I25" s="72" t="s">
        <v>161</v>
      </c>
      <c r="J25" s="41">
        <f>'NORTH FLORIDA'!J83</f>
        <v>9.0876531497369711E-2</v>
      </c>
      <c r="K25" s="104">
        <f>'Summary Analytics'!J22</f>
        <v>1.5561855435216848E-2</v>
      </c>
    </row>
    <row r="26" spans="1:11" x14ac:dyDescent="0.2">
      <c r="A26" s="32">
        <v>21</v>
      </c>
      <c r="B26" s="37" t="s">
        <v>165</v>
      </c>
      <c r="C26" s="41">
        <f>'Summary Analytics'!D27</f>
        <v>0.62396715785699164</v>
      </c>
      <c r="D26" s="32">
        <v>5</v>
      </c>
      <c r="E26" s="37" t="s">
        <v>151</v>
      </c>
      <c r="F26" s="41">
        <f>'Summary Analytics'!E11</f>
        <v>9.4663086891654549E-2</v>
      </c>
      <c r="G26" s="62">
        <f>'Summary Analytics'!G11</f>
        <v>671.90895343297279</v>
      </c>
      <c r="H26" s="32">
        <v>5</v>
      </c>
      <c r="I26" s="72" t="s">
        <v>151</v>
      </c>
      <c r="J26" s="41">
        <f>DAYTONA!J83</f>
        <v>9.4663086891654549E-2</v>
      </c>
      <c r="K26" s="104">
        <f>'Summary Analytics'!J11</f>
        <v>2.5311088138379456E-3</v>
      </c>
    </row>
    <row r="27" spans="1:11" x14ac:dyDescent="0.2">
      <c r="A27" s="32">
        <v>15</v>
      </c>
      <c r="B27" s="37" t="s">
        <v>160</v>
      </c>
      <c r="C27" s="41">
        <f>'Summary Analytics'!D21</f>
        <v>0.62831052036487989</v>
      </c>
      <c r="D27" s="32">
        <v>17</v>
      </c>
      <c r="E27" s="37" t="s">
        <v>162</v>
      </c>
      <c r="F27" s="41">
        <f>'Summary Analytics'!E23</f>
        <v>0.10544715306898228</v>
      </c>
      <c r="G27" s="62">
        <f>'Summary Analytics'!G23</f>
        <v>686.19841485886593</v>
      </c>
      <c r="H27" s="32">
        <v>1</v>
      </c>
      <c r="I27" s="72" t="s">
        <v>196</v>
      </c>
      <c r="J27" s="41">
        <f>EASTERN!J83</f>
        <v>9.909638880349593E-2</v>
      </c>
      <c r="K27" s="104">
        <f>'Summary Analytics'!J7</f>
        <v>-1.1709520441831184E-3</v>
      </c>
    </row>
    <row r="28" spans="1:11" x14ac:dyDescent="0.2">
      <c r="A28" s="32">
        <v>18</v>
      </c>
      <c r="B28" s="37" t="s">
        <v>163</v>
      </c>
      <c r="C28" s="41">
        <f>'Summary Analytics'!D24</f>
        <v>0.63255899953365091</v>
      </c>
      <c r="D28" s="32">
        <v>23</v>
      </c>
      <c r="E28" s="37" t="s">
        <v>167</v>
      </c>
      <c r="F28" s="41">
        <f>'Summary Analytics'!E29</f>
        <v>0.10569076883849131</v>
      </c>
      <c r="G28" s="62">
        <f>'Summary Analytics'!G29</f>
        <v>729.48575566290094</v>
      </c>
      <c r="H28" s="32">
        <v>4</v>
      </c>
      <c r="I28" s="72" t="s">
        <v>150</v>
      </c>
      <c r="J28" s="41">
        <f>CHIPOLA!J83</f>
        <v>0.10213221250587486</v>
      </c>
      <c r="K28" s="104">
        <f>'Summary Analytics'!J10</f>
        <v>1.222953703159467E-2</v>
      </c>
    </row>
    <row r="29" spans="1:11" x14ac:dyDescent="0.2">
      <c r="A29" s="32">
        <v>19</v>
      </c>
      <c r="B29" s="37" t="s">
        <v>208</v>
      </c>
      <c r="C29" s="41">
        <f>'Summary Analytics'!D25</f>
        <v>0.656133955280226</v>
      </c>
      <c r="D29" s="32">
        <v>13</v>
      </c>
      <c r="E29" s="37" t="s">
        <v>288</v>
      </c>
      <c r="F29" s="41">
        <f>'Summary Analytics'!E19</f>
        <v>0.10262912993103109</v>
      </c>
      <c r="G29" s="62">
        <f>'Summary Analytics'!G19</f>
        <v>790.66118347866654</v>
      </c>
      <c r="H29" s="32">
        <v>13</v>
      </c>
      <c r="I29" s="72" t="s">
        <v>288</v>
      </c>
      <c r="J29" s="41">
        <f>'LAKE SUMTER'!J83</f>
        <v>0.10262912993103109</v>
      </c>
      <c r="K29" s="104">
        <f>'Summary Analytics'!J19</f>
        <v>-8.9607693770604735E-4</v>
      </c>
    </row>
    <row r="30" spans="1:11" x14ac:dyDescent="0.2">
      <c r="A30" s="32">
        <v>3</v>
      </c>
      <c r="B30" s="37" t="s">
        <v>149</v>
      </c>
      <c r="C30" s="41">
        <f>'Summary Analytics'!D9</f>
        <v>0.65910801309302114</v>
      </c>
      <c r="D30" s="32">
        <v>22</v>
      </c>
      <c r="E30" s="37" t="s">
        <v>166</v>
      </c>
      <c r="F30" s="41">
        <f>'Summary Analytics'!E28</f>
        <v>0.13038714349501032</v>
      </c>
      <c r="G30" s="62">
        <f>'Summary Analytics'!G28</f>
        <v>887.00085763293316</v>
      </c>
      <c r="H30" s="32">
        <v>17</v>
      </c>
      <c r="I30" s="72" t="s">
        <v>162</v>
      </c>
      <c r="J30" s="41">
        <f>'NORTHWEST FLORIDA'!J83</f>
        <v>0.10544715306898228</v>
      </c>
      <c r="K30" s="104">
        <f>'Summary Analytics'!J23</f>
        <v>3.0561658520352933E-2</v>
      </c>
    </row>
    <row r="31" spans="1:11" x14ac:dyDescent="0.2">
      <c r="A31" s="32">
        <v>27</v>
      </c>
      <c r="B31" s="37" t="s">
        <v>171</v>
      </c>
      <c r="C31" s="41">
        <f>'Summary Analytics'!D33</f>
        <v>0.65957913732618967</v>
      </c>
      <c r="D31" s="32">
        <v>12</v>
      </c>
      <c r="E31" s="37" t="s">
        <v>157</v>
      </c>
      <c r="F31" s="41">
        <f>'Summary Analytics'!E18</f>
        <v>0.1084135000071095</v>
      </c>
      <c r="G31" s="62">
        <f>'Summary Analytics'!G18</f>
        <v>1018.550092402464</v>
      </c>
      <c r="H31" s="32">
        <v>23</v>
      </c>
      <c r="I31" s="72" t="s">
        <v>167</v>
      </c>
      <c r="J31" s="41">
        <f>'ST PETE'!J83</f>
        <v>0.10569076883849131</v>
      </c>
      <c r="K31" s="104">
        <f>'Summary Analytics'!J29</f>
        <v>1.2394737970180258E-2</v>
      </c>
    </row>
    <row r="32" spans="1:11" x14ac:dyDescent="0.2">
      <c r="A32" s="32">
        <v>20</v>
      </c>
      <c r="B32" s="37" t="s">
        <v>164</v>
      </c>
      <c r="C32" s="41">
        <f>'Summary Analytics'!D26</f>
        <v>0.6632272086343014</v>
      </c>
      <c r="D32" s="32">
        <v>26</v>
      </c>
      <c r="E32" s="37" t="s">
        <v>170</v>
      </c>
      <c r="F32" s="41">
        <f>'Summary Analytics'!E32</f>
        <v>0.10667783945696033</v>
      </c>
      <c r="G32" s="62">
        <f>'Summary Analytics'!G32</f>
        <v>1024.8985851372463</v>
      </c>
      <c r="H32" s="32">
        <v>26</v>
      </c>
      <c r="I32" s="72" t="s">
        <v>170</v>
      </c>
      <c r="J32" s="41">
        <f>'SOUTH FLORIDA'!J83</f>
        <v>0.10667783945696033</v>
      </c>
      <c r="K32" s="104">
        <f>'Summary Analytics'!J32</f>
        <v>-1.9463971614636921E-3</v>
      </c>
    </row>
    <row r="33" spans="1:11" x14ac:dyDescent="0.2">
      <c r="A33" s="32">
        <v>7</v>
      </c>
      <c r="B33" s="37" t="s">
        <v>152</v>
      </c>
      <c r="C33" s="41">
        <f>'Summary Analytics'!D13</f>
        <v>0.66441607673295366</v>
      </c>
      <c r="D33" s="32">
        <v>16</v>
      </c>
      <c r="E33" s="37" t="s">
        <v>161</v>
      </c>
      <c r="F33" s="41">
        <f>'Summary Analytics'!E22</f>
        <v>9.0876531497369711E-2</v>
      </c>
      <c r="G33" s="62">
        <f>'Summary Analytics'!G22</f>
        <v>1060.4839910647804</v>
      </c>
      <c r="H33" s="32">
        <v>12</v>
      </c>
      <c r="I33" s="72" t="s">
        <v>157</v>
      </c>
      <c r="J33" s="41">
        <f>GATEWAY!J83</f>
        <v>0.1084135000071095</v>
      </c>
      <c r="K33" s="104">
        <f>'Summary Analytics'!J18</f>
        <v>7.7181195932443242E-3</v>
      </c>
    </row>
    <row r="34" spans="1:11" x14ac:dyDescent="0.2">
      <c r="A34" s="32">
        <v>24</v>
      </c>
      <c r="B34" s="37" t="s">
        <v>168</v>
      </c>
      <c r="C34" s="41">
        <f>'Summary Analytics'!D30</f>
        <v>0.67162990832851588</v>
      </c>
      <c r="D34" s="32">
        <v>4</v>
      </c>
      <c r="E34" s="37" t="s">
        <v>150</v>
      </c>
      <c r="F34" s="41">
        <f>'Summary Analytics'!E10</f>
        <v>0.10213221250587486</v>
      </c>
      <c r="G34" s="62">
        <f>'Summary Analytics'!G10</f>
        <v>1087.6791046860812</v>
      </c>
      <c r="H34" s="32">
        <v>8</v>
      </c>
      <c r="I34" s="72" t="s">
        <v>153</v>
      </c>
      <c r="J34" s="41">
        <f>'FL KEYS'!J83</f>
        <v>0.11956800729876552</v>
      </c>
      <c r="K34" s="104">
        <f>'Summary Analytics'!J14</f>
        <v>-1.6774892810017039E-2</v>
      </c>
    </row>
    <row r="35" spans="1:11" x14ac:dyDescent="0.2">
      <c r="A35" s="32">
        <v>14</v>
      </c>
      <c r="B35" s="37" t="s">
        <v>159</v>
      </c>
      <c r="C35" s="41">
        <f>'Summary Analytics'!D20</f>
        <v>0.7318913577176438</v>
      </c>
      <c r="D35" s="32">
        <v>8</v>
      </c>
      <c r="E35" s="37" t="s">
        <v>153</v>
      </c>
      <c r="F35" s="41">
        <f>'Summary Analytics'!E14</f>
        <v>0.11956800729876552</v>
      </c>
      <c r="G35" s="62">
        <f>'Summary Analytics'!G14</f>
        <v>1610.5848720486356</v>
      </c>
      <c r="H35" s="32">
        <v>22</v>
      </c>
      <c r="I35" s="72" t="s">
        <v>166</v>
      </c>
      <c r="J35" s="41">
        <f>'ST JOHNS'!J83</f>
        <v>0.13038714349501032</v>
      </c>
      <c r="K35" s="104">
        <f>'Summary Analytics'!J28</f>
        <v>3.0681122421716278E-3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H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9.5" customHeight="1" x14ac:dyDescent="0.25">
      <c r="A4" s="80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1152314.6500000001</v>
      </c>
      <c r="H8" s="10"/>
      <c r="I8" s="91">
        <v>986367.26000000013</v>
      </c>
      <c r="J8" s="91">
        <v>165947.39000000001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41735.19</v>
      </c>
      <c r="H10" s="17" t="s">
        <v>15</v>
      </c>
      <c r="I10" s="92">
        <v>41735.19</v>
      </c>
      <c r="J10" s="92"/>
      <c r="K10" s="91">
        <v>41735.19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391166.35</v>
      </c>
      <c r="H11" s="17" t="s">
        <v>15</v>
      </c>
      <c r="I11" s="92">
        <v>391166.35</v>
      </c>
      <c r="J11" s="92"/>
      <c r="K11" s="91">
        <v>391166.35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528921.07000000007</v>
      </c>
      <c r="H13" s="17" t="s">
        <v>15</v>
      </c>
      <c r="I13" s="92">
        <v>528921.07000000007</v>
      </c>
      <c r="J13" s="92"/>
      <c r="K13" s="91">
        <v>528921.07000000007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165947.39000000001</v>
      </c>
      <c r="H18" s="17" t="s">
        <v>24</v>
      </c>
      <c r="I18" s="92"/>
      <c r="J18" s="92">
        <v>165947.39000000001</v>
      </c>
      <c r="K18" s="91">
        <v>165947.39000000001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14701.05</v>
      </c>
      <c r="H20" s="17" t="s">
        <v>15</v>
      </c>
      <c r="I20" s="92">
        <v>14701.05</v>
      </c>
      <c r="J20" s="92"/>
      <c r="K20" s="91">
        <v>14701.05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>
        <v>9843.6</v>
      </c>
      <c r="H21" s="17" t="s">
        <v>15</v>
      </c>
      <c r="I21" s="92">
        <v>9843.6</v>
      </c>
      <c r="J21" s="92"/>
      <c r="K21" s="91">
        <v>9843.6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/>
      <c r="H22" s="17"/>
      <c r="I22" s="92"/>
      <c r="J22" s="92"/>
      <c r="K22" s="91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713431.39</v>
      </c>
      <c r="H25" s="10"/>
      <c r="I25" s="91">
        <v>481803.65</v>
      </c>
      <c r="J25" s="91">
        <v>231627.74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481803.65</v>
      </c>
      <c r="H28" s="17" t="s">
        <v>15</v>
      </c>
      <c r="I28" s="92">
        <v>481803.65</v>
      </c>
      <c r="J28" s="92"/>
      <c r="K28" s="91">
        <v>481803.65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/>
      <c r="H30" s="17"/>
      <c r="I30" s="92"/>
      <c r="J30" s="92"/>
      <c r="K30" s="91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231627.74</v>
      </c>
      <c r="H33" s="17" t="s">
        <v>24</v>
      </c>
      <c r="I33" s="92"/>
      <c r="J33" s="92">
        <v>231627.74</v>
      </c>
      <c r="K33" s="91">
        <v>231627.74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1155844.46</v>
      </c>
      <c r="H42" s="10"/>
      <c r="I42" s="91">
        <v>550827.59</v>
      </c>
      <c r="J42" s="91">
        <v>605016.87000000011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444897.42</v>
      </c>
      <c r="H43" s="17" t="s">
        <v>24</v>
      </c>
      <c r="I43" s="92"/>
      <c r="J43" s="92">
        <v>444897.42</v>
      </c>
      <c r="K43" s="91">
        <v>444897.42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/>
      <c r="H44" s="17"/>
      <c r="I44" s="92"/>
      <c r="J44" s="92"/>
      <c r="K44" s="91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64324.86</v>
      </c>
      <c r="H45" s="17" t="s">
        <v>24</v>
      </c>
      <c r="I45" s="92"/>
      <c r="J45" s="92">
        <v>64324.86</v>
      </c>
      <c r="K45" s="91">
        <v>64324.86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360215.58</v>
      </c>
      <c r="H47" s="17" t="s">
        <v>15</v>
      </c>
      <c r="I47" s="92">
        <v>360215.58</v>
      </c>
      <c r="J47" s="92"/>
      <c r="K47" s="91">
        <v>360215.58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96916.41</v>
      </c>
      <c r="H49" s="17" t="s">
        <v>15</v>
      </c>
      <c r="I49" s="92">
        <v>96916.41</v>
      </c>
      <c r="J49" s="92"/>
      <c r="K49" s="91">
        <v>96916.41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43013.99</v>
      </c>
      <c r="H54" s="17" t="s">
        <v>24</v>
      </c>
      <c r="I54" s="92"/>
      <c r="J54" s="92">
        <v>43013.99</v>
      </c>
      <c r="K54" s="91">
        <v>43013.99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/>
      <c r="H55" s="17"/>
      <c r="I55" s="92"/>
      <c r="J55" s="92"/>
      <c r="K55" s="91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111731.21</v>
      </c>
      <c r="H59" s="17" t="s">
        <v>59</v>
      </c>
      <c r="I59" s="92">
        <v>84986.78</v>
      </c>
      <c r="J59" s="92">
        <v>26744.43</v>
      </c>
      <c r="K59" s="91">
        <v>111731.20999999999</v>
      </c>
      <c r="L59" s="18" t="s">
        <v>365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8708.82</v>
      </c>
      <c r="H60" s="17" t="s">
        <v>15</v>
      </c>
      <c r="I60" s="92">
        <v>8708.82</v>
      </c>
      <c r="J60" s="92"/>
      <c r="K60" s="91">
        <v>8708.82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/>
      <c r="H61" s="17"/>
      <c r="I61" s="92"/>
      <c r="J61" s="92"/>
      <c r="K61" s="91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/>
      <c r="H62" s="17"/>
      <c r="I62" s="92"/>
      <c r="J62" s="92"/>
      <c r="K62" s="91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>
        <v>26036.17</v>
      </c>
      <c r="H63" s="17" t="s">
        <v>24</v>
      </c>
      <c r="I63" s="92"/>
      <c r="J63" s="92">
        <v>26036.17</v>
      </c>
      <c r="K63" s="91">
        <v>26036.17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0</v>
      </c>
      <c r="H66" s="10"/>
      <c r="I66" s="91">
        <v>0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/>
      <c r="H67" s="17"/>
      <c r="I67" s="92"/>
      <c r="J67" s="92"/>
      <c r="K67" s="91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731010.74</v>
      </c>
      <c r="H70" s="10"/>
      <c r="I70" s="91">
        <v>277286.78000000003</v>
      </c>
      <c r="J70" s="91">
        <v>453723.96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/>
      <c r="H71" s="17"/>
      <c r="I71" s="92"/>
      <c r="J71" s="92"/>
      <c r="K71" s="91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277286.78000000003</v>
      </c>
      <c r="H72" s="17" t="s">
        <v>15</v>
      </c>
      <c r="I72" s="92">
        <v>277286.78000000003</v>
      </c>
      <c r="J72" s="92"/>
      <c r="K72" s="91">
        <v>277286.78000000003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453723.96</v>
      </c>
      <c r="H73" s="17" t="s">
        <v>24</v>
      </c>
      <c r="I73" s="92"/>
      <c r="J73" s="92">
        <v>453723.96</v>
      </c>
      <c r="K73" s="91">
        <v>453723.96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3752601.24</v>
      </c>
      <c r="H76" s="26"/>
      <c r="I76" s="95">
        <v>2296285.2800000003</v>
      </c>
      <c r="J76" s="95">
        <v>1456315.9600000002</v>
      </c>
      <c r="K76" s="91">
        <v>3752601.24</v>
      </c>
      <c r="L76" s="27"/>
    </row>
    <row r="77" spans="1:12" ht="15.75" x14ac:dyDescent="0.25">
      <c r="F77" s="84" t="s">
        <v>200</v>
      </c>
      <c r="G77" s="96">
        <v>3752601.24</v>
      </c>
      <c r="H77" s="14"/>
      <c r="I77" s="86">
        <v>0.61191827565456969</v>
      </c>
      <c r="J77" s="86">
        <v>0.38808172434543037</v>
      </c>
      <c r="K77" s="29"/>
      <c r="L77" s="30"/>
    </row>
    <row r="79" spans="1:12" ht="15.75" x14ac:dyDescent="0.25">
      <c r="F79" s="87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'[50]CA2 Detail'!$V$121-'[50]CA2 Detail'!$I$203</f>
        <v>21525419.821859509</v>
      </c>
      <c r="J83" s="88">
        <v>0.10667783945696033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2544923.7500000005</v>
      </c>
      <c r="H8" s="10"/>
      <c r="I8" s="91">
        <v>1938204.6400000001</v>
      </c>
      <c r="J8" s="91">
        <v>606719.11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271199.90000000002</v>
      </c>
      <c r="H10" s="17" t="s">
        <v>15</v>
      </c>
      <c r="I10" s="92">
        <v>271199.90000000002</v>
      </c>
      <c r="J10" s="92"/>
      <c r="K10" s="91">
        <v>271199.90000000002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1036605.3400000001</v>
      </c>
      <c r="H11" s="17" t="s">
        <v>15</v>
      </c>
      <c r="I11" s="92">
        <v>1036605.34</v>
      </c>
      <c r="J11" s="92"/>
      <c r="K11" s="91">
        <v>1036605.34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2">
        <v>585499.93000000005</v>
      </c>
      <c r="H13" s="17" t="s">
        <v>15</v>
      </c>
      <c r="I13" s="92">
        <v>585499.93000000005</v>
      </c>
      <c r="J13" s="92"/>
      <c r="K13" s="91">
        <v>585499.93000000005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/>
      <c r="H14" s="17"/>
      <c r="I14" s="92"/>
      <c r="J14" s="92"/>
      <c r="K14" s="91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/>
      <c r="H16" s="17"/>
      <c r="I16" s="92"/>
      <c r="J16" s="92"/>
      <c r="K16" s="91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/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606719.11</v>
      </c>
      <c r="H18" s="17" t="s">
        <v>24</v>
      </c>
      <c r="I18" s="92"/>
      <c r="J18" s="92">
        <v>606719.11</v>
      </c>
      <c r="K18" s="91">
        <v>606719.11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2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/>
      <c r="H20" s="17"/>
      <c r="I20" s="92"/>
      <c r="J20" s="92"/>
      <c r="K20" s="91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>
        <v>32344.36</v>
      </c>
      <c r="H21" s="17" t="s">
        <v>15</v>
      </c>
      <c r="I21" s="92">
        <v>32344.36</v>
      </c>
      <c r="J21" s="92"/>
      <c r="K21" s="91">
        <v>32344.36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>
        <v>475.62</v>
      </c>
      <c r="H22" s="17" t="s">
        <v>15</v>
      </c>
      <c r="I22" s="92">
        <v>475.62</v>
      </c>
      <c r="J22" s="92"/>
      <c r="K22" s="91">
        <v>475.62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>
        <v>12079.49</v>
      </c>
      <c r="H23" s="17" t="s">
        <v>15</v>
      </c>
      <c r="I23" s="92">
        <v>12079.49</v>
      </c>
      <c r="J23" s="92"/>
      <c r="K23" s="91">
        <v>12079.49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633413.29</v>
      </c>
      <c r="H25" s="10"/>
      <c r="I25" s="91">
        <v>633413.29</v>
      </c>
      <c r="J25" s="91">
        <v>0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/>
      <c r="H28" s="17"/>
      <c r="I28" s="92"/>
      <c r="J28" s="92"/>
      <c r="K28" s="91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/>
      <c r="H29" s="17"/>
      <c r="I29" s="92"/>
      <c r="J29" s="92"/>
      <c r="K29" s="91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>
        <v>513557.39</v>
      </c>
      <c r="H30" s="17" t="s">
        <v>15</v>
      </c>
      <c r="I30" s="92">
        <v>513557.39</v>
      </c>
      <c r="J30" s="92"/>
      <c r="K30" s="91">
        <v>513557.39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/>
      <c r="H31" s="17"/>
      <c r="I31" s="92"/>
      <c r="J31" s="92"/>
      <c r="K31" s="91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/>
      <c r="H32" s="17"/>
      <c r="I32" s="92"/>
      <c r="J32" s="92"/>
      <c r="K32" s="91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119855.9</v>
      </c>
      <c r="H33" s="17" t="s">
        <v>24</v>
      </c>
      <c r="I33" s="92">
        <v>119855.9</v>
      </c>
      <c r="J33" s="92"/>
      <c r="K33" s="91">
        <v>119855.9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/>
      <c r="H37" s="17"/>
      <c r="I37" s="92"/>
      <c r="J37" s="92"/>
      <c r="K37" s="91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/>
      <c r="H40" s="17"/>
      <c r="I40" s="92"/>
      <c r="J40" s="92"/>
      <c r="K40" s="91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2"/>
      <c r="H41" s="17"/>
      <c r="I41" s="92"/>
      <c r="J41" s="92"/>
      <c r="K41" s="91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8884599.8300000001</v>
      </c>
      <c r="H42" s="10"/>
      <c r="I42" s="91">
        <v>1303625.18</v>
      </c>
      <c r="J42" s="91">
        <v>7580974.6499999994</v>
      </c>
      <c r="K42" s="91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182216.12</v>
      </c>
      <c r="H43" s="17" t="s">
        <v>15</v>
      </c>
      <c r="I43" s="92">
        <v>182216.12</v>
      </c>
      <c r="J43" s="92"/>
      <c r="K43" s="91">
        <v>182216.12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/>
      <c r="H44" s="17"/>
      <c r="I44" s="92"/>
      <c r="J44" s="92"/>
      <c r="K44" s="91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>
        <v>4209409.82</v>
      </c>
      <c r="H45" s="17" t="s">
        <v>24</v>
      </c>
      <c r="I45" s="92"/>
      <c r="J45" s="92">
        <v>4209409.82</v>
      </c>
      <c r="K45" s="91">
        <v>4209409.82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805601.47</v>
      </c>
      <c r="H47" s="17" t="s">
        <v>15</v>
      </c>
      <c r="I47" s="92">
        <v>805601.47</v>
      </c>
      <c r="J47" s="92"/>
      <c r="K47" s="91">
        <v>805601.47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315807.59000000003</v>
      </c>
      <c r="H49" s="17" t="s">
        <v>15</v>
      </c>
      <c r="I49" s="92">
        <v>315807.59000000003</v>
      </c>
      <c r="J49" s="92"/>
      <c r="K49" s="91">
        <v>315807.59000000003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/>
      <c r="H53" s="17"/>
      <c r="I53" s="92"/>
      <c r="J53" s="92"/>
      <c r="K53" s="91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123453.31</v>
      </c>
      <c r="H54" s="17" t="s">
        <v>24</v>
      </c>
      <c r="I54" s="92"/>
      <c r="J54" s="92">
        <v>123453.31</v>
      </c>
      <c r="K54" s="91">
        <v>123453.31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>
        <v>296796</v>
      </c>
      <c r="H55" s="17" t="s">
        <v>24</v>
      </c>
      <c r="I55" s="92"/>
      <c r="J55" s="92">
        <v>296796</v>
      </c>
      <c r="K55" s="91">
        <v>296796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>
        <v>54335.62</v>
      </c>
      <c r="H56" s="17" t="s">
        <v>24</v>
      </c>
      <c r="I56" s="92"/>
      <c r="J56" s="92">
        <v>54335.62</v>
      </c>
      <c r="K56" s="91">
        <v>54335.62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2895028.55</v>
      </c>
      <c r="H59" s="17" t="s">
        <v>24</v>
      </c>
      <c r="I59" s="92"/>
      <c r="J59" s="92">
        <v>2895028.55</v>
      </c>
      <c r="K59" s="91">
        <v>2895028.55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/>
      <c r="H60" s="17"/>
      <c r="I60" s="92"/>
      <c r="J60" s="92"/>
      <c r="K60" s="91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1951.35</v>
      </c>
      <c r="H61" s="17" t="s">
        <v>24</v>
      </c>
      <c r="I61" s="92"/>
      <c r="J61" s="92">
        <v>1951.35</v>
      </c>
      <c r="K61" s="91">
        <v>1951.35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/>
      <c r="H62" s="17"/>
      <c r="I62" s="92"/>
      <c r="J62" s="92"/>
      <c r="K62" s="91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16445.53</v>
      </c>
      <c r="H66" s="10"/>
      <c r="I66" s="91">
        <v>16445.53</v>
      </c>
      <c r="J66" s="91">
        <v>0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16445.53</v>
      </c>
      <c r="H67" s="17" t="s">
        <v>15</v>
      </c>
      <c r="I67" s="92">
        <v>16445.53</v>
      </c>
      <c r="J67" s="92"/>
      <c r="K67" s="91">
        <v>16445.53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/>
      <c r="H69" s="17"/>
      <c r="I69" s="92"/>
      <c r="J69" s="92"/>
      <c r="K69" s="91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1444388.0699999998</v>
      </c>
      <c r="H70" s="10"/>
      <c r="I70" s="91">
        <v>712084.97</v>
      </c>
      <c r="J70" s="91">
        <v>732303.1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>
        <v>133633.84</v>
      </c>
      <c r="H71" s="17" t="s">
        <v>24</v>
      </c>
      <c r="I71" s="92"/>
      <c r="J71" s="92">
        <v>133633.84</v>
      </c>
      <c r="K71" s="91">
        <v>133633.84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712084.97</v>
      </c>
      <c r="H72" s="17" t="s">
        <v>15</v>
      </c>
      <c r="I72" s="92">
        <v>712084.97</v>
      </c>
      <c r="J72" s="92"/>
      <c r="K72" s="91">
        <v>712084.97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598669.26</v>
      </c>
      <c r="H73" s="17" t="s">
        <v>24</v>
      </c>
      <c r="I73" s="92"/>
      <c r="J73" s="92">
        <v>598669.26</v>
      </c>
      <c r="K73" s="91">
        <v>598669.26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13523770.470000001</v>
      </c>
      <c r="H76" s="26"/>
      <c r="I76" s="95">
        <v>4603773.6100000003</v>
      </c>
      <c r="J76" s="95">
        <v>8919996.8599999994</v>
      </c>
      <c r="K76" s="91">
        <v>13523770.469999999</v>
      </c>
      <c r="L76" s="27"/>
    </row>
    <row r="77" spans="1:12" ht="15.75" x14ac:dyDescent="0.25">
      <c r="F77" s="84" t="s">
        <v>200</v>
      </c>
      <c r="G77" s="96">
        <v>13523770.470000001</v>
      </c>
      <c r="H77" s="14"/>
      <c r="I77" s="86">
        <v>0.34042086267381022</v>
      </c>
      <c r="J77" s="86">
        <v>0.65957913732618967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'[52]CA2 Detail'!$V$121-'[52]CA2 Detail'!$I$203</f>
        <v>59052163.479868896</v>
      </c>
      <c r="J83" s="88">
        <v>7.7961133660571877E-2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1">
        <v>4237872.2699999996</v>
      </c>
      <c r="H8" s="10"/>
      <c r="I8" s="91">
        <v>2953721.5599999996</v>
      </c>
      <c r="J8" s="91">
        <v>1284150.71</v>
      </c>
      <c r="K8" s="91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2"/>
      <c r="H9" s="17"/>
      <c r="I9" s="92"/>
      <c r="J9" s="92"/>
      <c r="K9" s="91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2">
        <v>12166.44</v>
      </c>
      <c r="H10" s="82" t="s">
        <v>15</v>
      </c>
      <c r="I10" s="92">
        <v>12166.44</v>
      </c>
      <c r="J10" s="92"/>
      <c r="K10" s="91">
        <v>12166.44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2">
        <v>677849.09</v>
      </c>
      <c r="H11" s="82" t="s">
        <v>15</v>
      </c>
      <c r="I11" s="92">
        <v>677849.09</v>
      </c>
      <c r="J11" s="92"/>
      <c r="K11" s="91">
        <v>677849.09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2"/>
      <c r="H12" s="17"/>
      <c r="I12" s="92"/>
      <c r="J12" s="92"/>
      <c r="K12" s="91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0">
        <v>1503613.1</v>
      </c>
      <c r="H13" s="17" t="s">
        <v>15</v>
      </c>
      <c r="I13" s="92">
        <v>1503613.1</v>
      </c>
      <c r="J13" s="92"/>
      <c r="K13" s="91">
        <v>1503613.1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2">
        <v>564809.12</v>
      </c>
      <c r="H14" s="17" t="s">
        <v>24</v>
      </c>
      <c r="I14" s="92"/>
      <c r="J14" s="92">
        <v>564809.12</v>
      </c>
      <c r="K14" s="91">
        <v>564809.12</v>
      </c>
      <c r="L14" s="18" t="s">
        <v>366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2"/>
      <c r="H15" s="17"/>
      <c r="I15" s="92"/>
      <c r="J15" s="92"/>
      <c r="K15" s="91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2">
        <v>139239.88</v>
      </c>
      <c r="H16" s="17" t="s">
        <v>15</v>
      </c>
      <c r="I16" s="92">
        <v>139239.88</v>
      </c>
      <c r="J16" s="92"/>
      <c r="K16" s="91">
        <v>139239.88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2">
        <v>0</v>
      </c>
      <c r="H17" s="17"/>
      <c r="I17" s="92"/>
      <c r="J17" s="92"/>
      <c r="K17" s="91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2">
        <v>621406.62</v>
      </c>
      <c r="H18" s="17" t="s">
        <v>24</v>
      </c>
      <c r="I18" s="92"/>
      <c r="J18" s="92">
        <v>621406.62</v>
      </c>
      <c r="K18" s="91">
        <v>621406.62</v>
      </c>
      <c r="L18" s="18" t="s">
        <v>367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3"/>
      <c r="H19" s="17"/>
      <c r="I19" s="93"/>
      <c r="J19" s="93"/>
      <c r="K19" s="91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620853.05000000005</v>
      </c>
      <c r="H20" s="17" t="s">
        <v>15</v>
      </c>
      <c r="I20" s="92">
        <v>620853.05000000005</v>
      </c>
      <c r="J20" s="92"/>
      <c r="K20" s="91">
        <v>620853.05000000005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2"/>
      <c r="H21" s="17"/>
      <c r="I21" s="92"/>
      <c r="J21" s="92"/>
      <c r="K21" s="91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2">
        <v>97934.97</v>
      </c>
      <c r="H22" s="17" t="s">
        <v>24</v>
      </c>
      <c r="I22" s="92"/>
      <c r="J22" s="92">
        <v>97934.97</v>
      </c>
      <c r="K22" s="91">
        <v>97934.97</v>
      </c>
      <c r="L22" s="18" t="s">
        <v>367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2"/>
      <c r="H23" s="17"/>
      <c r="I23" s="92"/>
      <c r="J23" s="92"/>
      <c r="K23" s="91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4"/>
      <c r="H24" s="17"/>
      <c r="I24" s="94"/>
      <c r="J24" s="94"/>
      <c r="K24" s="91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1">
        <v>3566845.16</v>
      </c>
      <c r="H25" s="10"/>
      <c r="I25" s="91">
        <v>1445957.5300000003</v>
      </c>
      <c r="J25" s="91">
        <v>2120887.63</v>
      </c>
      <c r="K25" s="91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2"/>
      <c r="H26" s="17"/>
      <c r="I26" s="92"/>
      <c r="J26" s="92"/>
      <c r="K26" s="91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2"/>
      <c r="H27" s="17"/>
      <c r="I27" s="92"/>
      <c r="J27" s="92"/>
      <c r="K27" s="91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2">
        <v>809034.26</v>
      </c>
      <c r="H28" s="17" t="s">
        <v>15</v>
      </c>
      <c r="I28" s="92">
        <v>809034.26</v>
      </c>
      <c r="J28" s="92"/>
      <c r="K28" s="91">
        <v>809034.26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2">
        <v>376408.13</v>
      </c>
      <c r="H29" s="17" t="s">
        <v>15</v>
      </c>
      <c r="I29" s="92">
        <v>376408.13</v>
      </c>
      <c r="J29" s="92"/>
      <c r="K29" s="91">
        <v>376408.13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2"/>
      <c r="H30" s="17"/>
      <c r="I30" s="92"/>
      <c r="J30" s="92"/>
      <c r="K30" s="91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2">
        <v>260515.14</v>
      </c>
      <c r="H31" s="17" t="s">
        <v>15</v>
      </c>
      <c r="I31" s="92">
        <v>260515.14</v>
      </c>
      <c r="J31" s="92"/>
      <c r="K31" s="91">
        <v>260515.14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2">
        <v>364089.29</v>
      </c>
      <c r="H32" s="17" t="s">
        <v>24</v>
      </c>
      <c r="I32" s="92"/>
      <c r="J32" s="92">
        <v>364089.29</v>
      </c>
      <c r="K32" s="91">
        <v>364089.29</v>
      </c>
      <c r="L32" s="18" t="s">
        <v>209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2">
        <v>487817.11</v>
      </c>
      <c r="H33" s="17" t="s">
        <v>24</v>
      </c>
      <c r="I33" s="92"/>
      <c r="J33" s="92">
        <v>487817.11</v>
      </c>
      <c r="K33" s="91">
        <v>487817.11</v>
      </c>
      <c r="L33" s="18" t="s">
        <v>209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2"/>
      <c r="H34" s="17"/>
      <c r="I34" s="92"/>
      <c r="J34" s="92"/>
      <c r="K34" s="91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2"/>
      <c r="H35" s="17"/>
      <c r="I35" s="92"/>
      <c r="J35" s="92"/>
      <c r="K35" s="91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2"/>
      <c r="H36" s="17"/>
      <c r="I36" s="92"/>
      <c r="J36" s="92"/>
      <c r="K36" s="91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2">
        <v>658688.54</v>
      </c>
      <c r="H37" s="17" t="s">
        <v>24</v>
      </c>
      <c r="I37" s="92"/>
      <c r="J37" s="92">
        <v>658688.54</v>
      </c>
      <c r="K37" s="91">
        <v>658688.54</v>
      </c>
      <c r="L37" s="18" t="s">
        <v>368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2"/>
      <c r="H38" s="17"/>
      <c r="I38" s="92"/>
      <c r="J38" s="92"/>
      <c r="K38" s="91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2"/>
      <c r="H39" s="17"/>
      <c r="I39" s="92"/>
      <c r="J39" s="92"/>
      <c r="K39" s="91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2">
        <v>444579.17</v>
      </c>
      <c r="H40" s="17" t="s">
        <v>24</v>
      </c>
      <c r="I40" s="92"/>
      <c r="J40" s="92">
        <v>444579.17</v>
      </c>
      <c r="K40" s="91">
        <v>444579.17</v>
      </c>
      <c r="L40" s="18" t="s">
        <v>210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2">
        <v>165713.51999999999</v>
      </c>
      <c r="H41" s="17" t="s">
        <v>24</v>
      </c>
      <c r="I41" s="92"/>
      <c r="J41" s="92">
        <v>165713.51999999999</v>
      </c>
      <c r="K41" s="91">
        <v>165713.51999999999</v>
      </c>
      <c r="L41" s="18" t="s">
        <v>369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1">
        <v>13526435.129999999</v>
      </c>
      <c r="H42" s="10"/>
      <c r="I42" s="91">
        <v>4112129.35</v>
      </c>
      <c r="J42" s="91">
        <v>9414305.7800000012</v>
      </c>
      <c r="K42" s="91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2">
        <v>6524690.9299999997</v>
      </c>
      <c r="H43" s="17" t="s">
        <v>24</v>
      </c>
      <c r="I43" s="92"/>
      <c r="J43" s="92">
        <v>6524690.9299999997</v>
      </c>
      <c r="K43" s="91">
        <v>6524690.9299999997</v>
      </c>
      <c r="L43" s="18" t="s">
        <v>370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2"/>
      <c r="H44" s="17"/>
      <c r="I44" s="92"/>
      <c r="J44" s="92"/>
      <c r="K44" s="91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2"/>
      <c r="H45" s="17"/>
      <c r="I45" s="92"/>
      <c r="J45" s="92"/>
      <c r="K45" s="91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2"/>
      <c r="H46" s="17"/>
      <c r="I46" s="92"/>
      <c r="J46" s="92"/>
      <c r="K46" s="91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2">
        <v>3432179</v>
      </c>
      <c r="H47" s="17" t="s">
        <v>15</v>
      </c>
      <c r="I47" s="92">
        <v>3432179</v>
      </c>
      <c r="J47" s="92"/>
      <c r="K47" s="91">
        <v>3432179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2"/>
      <c r="H48" s="17"/>
      <c r="I48" s="92"/>
      <c r="J48" s="92"/>
      <c r="K48" s="91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2">
        <v>302213.19</v>
      </c>
      <c r="H49" s="17" t="s">
        <v>15</v>
      </c>
      <c r="I49" s="92">
        <v>302213.19</v>
      </c>
      <c r="J49" s="92"/>
      <c r="K49" s="91">
        <v>302213.19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2"/>
      <c r="H50" s="17"/>
      <c r="I50" s="92"/>
      <c r="J50" s="92"/>
      <c r="K50" s="91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2"/>
      <c r="H51" s="17"/>
      <c r="I51" s="92"/>
      <c r="J51" s="92"/>
      <c r="K51" s="91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2"/>
      <c r="H52" s="17"/>
      <c r="I52" s="92"/>
      <c r="J52" s="92"/>
      <c r="K52" s="91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2">
        <v>187683.02</v>
      </c>
      <c r="H53" s="17" t="s">
        <v>15</v>
      </c>
      <c r="I53" s="92">
        <v>187683.02</v>
      </c>
      <c r="J53" s="92"/>
      <c r="K53" s="91">
        <v>187683.02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2">
        <v>710997.46</v>
      </c>
      <c r="H54" s="17" t="s">
        <v>24</v>
      </c>
      <c r="I54" s="92"/>
      <c r="J54" s="92">
        <v>710997.46</v>
      </c>
      <c r="K54" s="91">
        <v>710997.46</v>
      </c>
      <c r="L54" s="18" t="s">
        <v>211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2"/>
      <c r="H55" s="17"/>
      <c r="I55" s="92"/>
      <c r="J55" s="92"/>
      <c r="K55" s="91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2"/>
      <c r="H56" s="17"/>
      <c r="I56" s="92"/>
      <c r="J56" s="92"/>
      <c r="K56" s="91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2"/>
      <c r="H57" s="17"/>
      <c r="I57" s="92"/>
      <c r="J57" s="92"/>
      <c r="K57" s="91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2"/>
      <c r="H58" s="17"/>
      <c r="I58" s="92"/>
      <c r="J58" s="92"/>
      <c r="K58" s="91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2">
        <v>2011198.77</v>
      </c>
      <c r="H59" s="17" t="s">
        <v>24</v>
      </c>
      <c r="I59" s="92"/>
      <c r="J59" s="92">
        <v>2011198.77</v>
      </c>
      <c r="K59" s="91">
        <v>2011198.77</v>
      </c>
      <c r="L59" s="81" t="s">
        <v>371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2">
        <v>859.83</v>
      </c>
      <c r="H60" s="17" t="s">
        <v>24</v>
      </c>
      <c r="I60" s="92"/>
      <c r="J60" s="92">
        <v>859.83</v>
      </c>
      <c r="K60" s="91">
        <v>859.83</v>
      </c>
      <c r="L60" s="18" t="s">
        <v>372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2">
        <v>190054.14</v>
      </c>
      <c r="H61" s="17" t="s">
        <v>15</v>
      </c>
      <c r="I61" s="92">
        <v>190054.14</v>
      </c>
      <c r="J61" s="92"/>
      <c r="K61" s="91">
        <v>190054.14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2">
        <v>166558.79000000004</v>
      </c>
      <c r="H62" s="17" t="s">
        <v>24</v>
      </c>
      <c r="I62" s="92"/>
      <c r="J62" s="92">
        <v>166558.79000000004</v>
      </c>
      <c r="K62" s="91">
        <v>166558.79000000004</v>
      </c>
      <c r="L62" s="18" t="s">
        <v>373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2"/>
      <c r="H63" s="17"/>
      <c r="I63" s="92"/>
      <c r="J63" s="92"/>
      <c r="K63" s="91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1"/>
      <c r="H64" s="10"/>
      <c r="I64" s="91"/>
      <c r="J64" s="91"/>
      <c r="K64" s="91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1"/>
      <c r="H65" s="10"/>
      <c r="I65" s="91"/>
      <c r="J65" s="91"/>
      <c r="K65" s="91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1">
        <v>2447454.1</v>
      </c>
      <c r="H66" s="10"/>
      <c r="I66" s="91">
        <v>887010.55999999994</v>
      </c>
      <c r="J66" s="91">
        <v>1560443.54</v>
      </c>
      <c r="K66" s="91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2">
        <v>887010.55999999994</v>
      </c>
      <c r="H67" s="17" t="s">
        <v>15</v>
      </c>
      <c r="I67" s="92">
        <v>887010.55999999994</v>
      </c>
      <c r="J67" s="92"/>
      <c r="K67" s="91">
        <v>887010.55999999994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2"/>
      <c r="H68" s="17"/>
      <c r="I68" s="92"/>
      <c r="J68" s="92"/>
      <c r="K68" s="91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2">
        <v>1560443.54</v>
      </c>
      <c r="H69" s="17" t="s">
        <v>24</v>
      </c>
      <c r="I69" s="92"/>
      <c r="J69" s="92">
        <v>1560443.54</v>
      </c>
      <c r="K69" s="91">
        <v>1560443.54</v>
      </c>
      <c r="L69" s="18" t="s">
        <v>212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1">
        <v>5089075.2300000004</v>
      </c>
      <c r="H70" s="10"/>
      <c r="I70" s="91">
        <v>3179141.4299999997</v>
      </c>
      <c r="J70" s="91">
        <v>1909933.8</v>
      </c>
      <c r="K70" s="91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2">
        <v>136934.19</v>
      </c>
      <c r="H71" s="17" t="s">
        <v>15</v>
      </c>
      <c r="I71" s="92">
        <v>136934.19</v>
      </c>
      <c r="J71" s="92"/>
      <c r="K71" s="91">
        <v>136934.19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2">
        <v>4305431.91</v>
      </c>
      <c r="H72" s="17" t="s">
        <v>59</v>
      </c>
      <c r="I72" s="92">
        <v>2395498.11</v>
      </c>
      <c r="J72" s="92">
        <v>1909933.8</v>
      </c>
      <c r="K72" s="91">
        <v>4305431.91</v>
      </c>
      <c r="L72" s="18" t="s">
        <v>374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2">
        <v>646709.13</v>
      </c>
      <c r="H73" s="17" t="s">
        <v>15</v>
      </c>
      <c r="I73" s="92">
        <v>646709.13</v>
      </c>
      <c r="J73" s="92"/>
      <c r="K73" s="91">
        <v>646709.13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28867681.890000001</v>
      </c>
      <c r="H76" s="26"/>
      <c r="I76" s="95">
        <v>12577960.43</v>
      </c>
      <c r="J76" s="95">
        <v>16289721.460000001</v>
      </c>
      <c r="K76" s="91">
        <v>28867681.890000001</v>
      </c>
      <c r="L76" s="27"/>
    </row>
    <row r="77" spans="1:12" ht="15.75" x14ac:dyDescent="0.25">
      <c r="F77" s="84" t="s">
        <v>200</v>
      </c>
      <c r="G77" s="96">
        <v>28867681.890000004</v>
      </c>
      <c r="H77" s="14"/>
      <c r="I77" s="86">
        <v>0.4357107882069709</v>
      </c>
      <c r="J77" s="86">
        <v>0.56428921179302904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'[54]CA2 Detail'!$V$121-'[54]CA2 Detail'!$I$203</f>
        <v>167684692.56100002</v>
      </c>
      <c r="J83" s="88">
        <v>7.5009592336070949E-2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hidden="1" customWidth="1"/>
    <col min="13" max="16384" width="9.140625" style="1"/>
  </cols>
  <sheetData>
    <row r="1" spans="1:12" ht="15.75" x14ac:dyDescent="0.25">
      <c r="A1" s="153" t="s">
        <v>0</v>
      </c>
      <c r="B1" s="152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x14ac:dyDescent="0.25">
      <c r="A2" s="152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thickBot="1" x14ac:dyDescent="0.35">
      <c r="A4" s="149" t="s">
        <v>173</v>
      </c>
      <c r="B4" s="150"/>
      <c r="C4" s="150"/>
      <c r="D4" s="150"/>
      <c r="E4" s="150"/>
      <c r="F4" s="150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85369326</v>
      </c>
      <c r="H8" s="10"/>
      <c r="I8" s="13">
        <v>49558571</v>
      </c>
      <c r="J8" s="13">
        <v>35810755</v>
      </c>
      <c r="K8" s="13"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602488</v>
      </c>
      <c r="H9" s="17"/>
      <c r="I9" s="16">
        <v>367077</v>
      </c>
      <c r="J9" s="16">
        <v>235411</v>
      </c>
      <c r="K9" s="13">
        <v>602488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1007055</v>
      </c>
      <c r="H10" s="17"/>
      <c r="I10" s="16">
        <v>1007055</v>
      </c>
      <c r="J10" s="16">
        <v>0</v>
      </c>
      <c r="K10" s="13">
        <v>1007055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17835738</v>
      </c>
      <c r="H11" s="17"/>
      <c r="I11" s="16">
        <v>17274368</v>
      </c>
      <c r="J11" s="16">
        <v>561370</v>
      </c>
      <c r="K11" s="13">
        <v>17835738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1419145</v>
      </c>
      <c r="H12" s="17"/>
      <c r="I12" s="16">
        <v>1219101</v>
      </c>
      <c r="J12" s="16">
        <v>200045</v>
      </c>
      <c r="K12" s="13">
        <v>1419145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20312600</v>
      </c>
      <c r="H13" s="17"/>
      <c r="I13" s="16">
        <v>17859221</v>
      </c>
      <c r="J13" s="16">
        <v>2453379</v>
      </c>
      <c r="K13" s="13">
        <v>20312600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22234045</v>
      </c>
      <c r="H14" s="17"/>
      <c r="I14" s="16">
        <v>2290513</v>
      </c>
      <c r="J14" s="16">
        <v>19943532</v>
      </c>
      <c r="K14" s="13">
        <v>22234045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1279528</v>
      </c>
      <c r="H15" s="17"/>
      <c r="I15" s="16">
        <v>1215230</v>
      </c>
      <c r="J15" s="16">
        <v>64298</v>
      </c>
      <c r="K15" s="13">
        <v>1279528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172426</v>
      </c>
      <c r="H16" s="17"/>
      <c r="I16" s="16">
        <v>172426</v>
      </c>
      <c r="J16" s="16">
        <v>0</v>
      </c>
      <c r="K16" s="13">
        <v>172426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1555570</v>
      </c>
      <c r="H17" s="17"/>
      <c r="I17" s="16">
        <v>1175133</v>
      </c>
      <c r="J17" s="16">
        <v>380437</v>
      </c>
      <c r="K17" s="13">
        <v>1555570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11145743</v>
      </c>
      <c r="H18" s="17"/>
      <c r="I18" s="16">
        <v>961500</v>
      </c>
      <c r="J18" s="16">
        <v>10184243</v>
      </c>
      <c r="K18" s="13">
        <v>11145743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v>830233</v>
      </c>
      <c r="H19" s="17"/>
      <c r="I19" s="16">
        <v>447154</v>
      </c>
      <c r="J19" s="16">
        <v>383079</v>
      </c>
      <c r="K19" s="13">
        <v>830233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v>6193492</v>
      </c>
      <c r="H20" s="17"/>
      <c r="I20" s="19">
        <v>5107640</v>
      </c>
      <c r="J20" s="19">
        <v>1085853</v>
      </c>
      <c r="K20" s="13">
        <v>6193492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564656</v>
      </c>
      <c r="H21" s="17"/>
      <c r="I21" s="16">
        <v>423665</v>
      </c>
      <c r="J21" s="16">
        <v>140992</v>
      </c>
      <c r="K21" s="13">
        <v>564656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130731</v>
      </c>
      <c r="H22" s="17"/>
      <c r="I22" s="16">
        <v>2050</v>
      </c>
      <c r="J22" s="16">
        <v>128682</v>
      </c>
      <c r="K22" s="13">
        <v>130731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59456</v>
      </c>
      <c r="H23" s="17"/>
      <c r="I23" s="16">
        <v>12079</v>
      </c>
      <c r="J23" s="16">
        <v>47376</v>
      </c>
      <c r="K23" s="13">
        <v>59456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26420</v>
      </c>
      <c r="H24" s="17"/>
      <c r="I24" s="22">
        <v>24361</v>
      </c>
      <c r="J24" s="22">
        <v>2059</v>
      </c>
      <c r="K24" s="13">
        <v>26420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64147511</v>
      </c>
      <c r="H25" s="10"/>
      <c r="I25" s="13">
        <v>35671793</v>
      </c>
      <c r="J25" s="13">
        <v>28475718</v>
      </c>
      <c r="K25" s="13"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5160481</v>
      </c>
      <c r="H26" s="17"/>
      <c r="I26" s="16">
        <v>3826247</v>
      </c>
      <c r="J26" s="16">
        <v>1334234</v>
      </c>
      <c r="K26" s="13">
        <v>5160481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1888621</v>
      </c>
      <c r="H27" s="17"/>
      <c r="I27" s="16">
        <v>1555769</v>
      </c>
      <c r="J27" s="16">
        <v>332852</v>
      </c>
      <c r="K27" s="13">
        <v>1888621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7926821</v>
      </c>
      <c r="H28" s="17"/>
      <c r="I28" s="16">
        <v>5632851</v>
      </c>
      <c r="J28" s="16">
        <v>2293970</v>
      </c>
      <c r="K28" s="13">
        <v>7926821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6903214</v>
      </c>
      <c r="H29" s="17"/>
      <c r="I29" s="16">
        <v>3414398</v>
      </c>
      <c r="J29" s="16">
        <v>3488816</v>
      </c>
      <c r="K29" s="13">
        <v>6903214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13512839</v>
      </c>
      <c r="H30" s="17"/>
      <c r="I30" s="16">
        <v>9350758</v>
      </c>
      <c r="J30" s="16">
        <v>4162081</v>
      </c>
      <c r="K30" s="13">
        <v>13512839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3114926</v>
      </c>
      <c r="H31" s="17"/>
      <c r="I31" s="16">
        <v>2848178</v>
      </c>
      <c r="J31" s="16">
        <v>266748</v>
      </c>
      <c r="K31" s="13">
        <v>3114926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7820017</v>
      </c>
      <c r="H32" s="17"/>
      <c r="I32" s="16">
        <v>1373342</v>
      </c>
      <c r="J32" s="16">
        <v>6446675</v>
      </c>
      <c r="K32" s="13">
        <v>7820017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4145946</v>
      </c>
      <c r="H33" s="17"/>
      <c r="I33" s="16">
        <v>1435076</v>
      </c>
      <c r="J33" s="16">
        <v>2710870</v>
      </c>
      <c r="K33" s="13">
        <v>4145946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1426621</v>
      </c>
      <c r="H34" s="17"/>
      <c r="I34" s="16">
        <v>1017483</v>
      </c>
      <c r="J34" s="16">
        <v>409139</v>
      </c>
      <c r="K34" s="13">
        <v>1426621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6491897</v>
      </c>
      <c r="H35" s="17"/>
      <c r="I35" s="16">
        <v>3796243</v>
      </c>
      <c r="J35" s="16">
        <v>2695654</v>
      </c>
      <c r="K35" s="13">
        <v>6491897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299884</v>
      </c>
      <c r="H36" s="17"/>
      <c r="I36" s="16">
        <v>299884</v>
      </c>
      <c r="J36" s="16">
        <v>0</v>
      </c>
      <c r="K36" s="13">
        <v>299884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1384885</v>
      </c>
      <c r="H37" s="17"/>
      <c r="I37" s="16">
        <v>726197</v>
      </c>
      <c r="J37" s="16">
        <v>658689</v>
      </c>
      <c r="K37" s="13">
        <v>1384885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>
        <v>0</v>
      </c>
      <c r="J38" s="16">
        <v>0</v>
      </c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68728</v>
      </c>
      <c r="H39" s="17"/>
      <c r="I39" s="16">
        <v>0</v>
      </c>
      <c r="J39" s="16">
        <v>68728</v>
      </c>
      <c r="K39" s="13">
        <v>68728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2476149</v>
      </c>
      <c r="H40" s="17"/>
      <c r="I40" s="16">
        <v>382587</v>
      </c>
      <c r="J40" s="16">
        <v>2093562</v>
      </c>
      <c r="K40" s="13">
        <v>2476149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1526480</v>
      </c>
      <c r="H41" s="17"/>
      <c r="I41" s="16">
        <v>12779</v>
      </c>
      <c r="J41" s="16">
        <v>1513700</v>
      </c>
      <c r="K41" s="13">
        <v>1526480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176636176</v>
      </c>
      <c r="H42" s="10"/>
      <c r="I42" s="13">
        <v>48347824</v>
      </c>
      <c r="J42" s="13">
        <v>128288352</v>
      </c>
      <c r="K42" s="13"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42634457</v>
      </c>
      <c r="H43" s="17"/>
      <c r="I43" s="16">
        <v>1833417</v>
      </c>
      <c r="J43" s="16">
        <v>40801040</v>
      </c>
      <c r="K43" s="13">
        <v>42634457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31178701</v>
      </c>
      <c r="H44" s="17"/>
      <c r="I44" s="16">
        <v>7750864</v>
      </c>
      <c r="J44" s="16">
        <v>23427837</v>
      </c>
      <c r="K44" s="13">
        <v>31178701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8684881</v>
      </c>
      <c r="H45" s="17"/>
      <c r="I45" s="16">
        <v>890058</v>
      </c>
      <c r="J45" s="16">
        <v>7794823</v>
      </c>
      <c r="K45" s="13">
        <v>8684881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5727667</v>
      </c>
      <c r="H46" s="17"/>
      <c r="I46" s="16">
        <v>36181</v>
      </c>
      <c r="J46" s="16">
        <v>5691487</v>
      </c>
      <c r="K46" s="13">
        <v>5727667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26332226</v>
      </c>
      <c r="H47" s="17"/>
      <c r="I47" s="16">
        <v>24451700</v>
      </c>
      <c r="J47" s="16">
        <v>1880527</v>
      </c>
      <c r="K47" s="13">
        <v>26332226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408390</v>
      </c>
      <c r="H48" s="17"/>
      <c r="I48" s="16">
        <v>335059</v>
      </c>
      <c r="J48" s="16">
        <v>73330</v>
      </c>
      <c r="K48" s="13">
        <v>408390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7304323</v>
      </c>
      <c r="H49" s="17"/>
      <c r="I49" s="16">
        <v>6387107</v>
      </c>
      <c r="J49" s="16">
        <v>917216</v>
      </c>
      <c r="K49" s="13">
        <v>7304323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1726585</v>
      </c>
      <c r="H50" s="17"/>
      <c r="I50" s="16">
        <v>878931</v>
      </c>
      <c r="J50" s="16">
        <v>847654</v>
      </c>
      <c r="K50" s="13">
        <v>1726585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>
        <v>0</v>
      </c>
      <c r="J51" s="16">
        <v>0</v>
      </c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587928</v>
      </c>
      <c r="H52" s="17"/>
      <c r="I52" s="16">
        <v>143943</v>
      </c>
      <c r="J52" s="16">
        <v>443985</v>
      </c>
      <c r="K52" s="13">
        <v>587928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1379380</v>
      </c>
      <c r="H53" s="17"/>
      <c r="I53" s="16">
        <v>1143686</v>
      </c>
      <c r="J53" s="16">
        <v>235694</v>
      </c>
      <c r="K53" s="13">
        <v>1379380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4578297</v>
      </c>
      <c r="H54" s="17"/>
      <c r="I54" s="16">
        <v>976026</v>
      </c>
      <c r="J54" s="16">
        <v>3602271</v>
      </c>
      <c r="K54" s="13">
        <v>4578297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8038921</v>
      </c>
      <c r="H55" s="17"/>
      <c r="I55" s="16">
        <v>266470</v>
      </c>
      <c r="J55" s="16">
        <v>7772451</v>
      </c>
      <c r="K55" s="13">
        <v>8038921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5047853</v>
      </c>
      <c r="H56" s="17"/>
      <c r="I56" s="16">
        <v>427889</v>
      </c>
      <c r="J56" s="16">
        <v>4619963</v>
      </c>
      <c r="K56" s="13">
        <v>5047853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1647978</v>
      </c>
      <c r="H57" s="17"/>
      <c r="I57" s="16">
        <v>246333</v>
      </c>
      <c r="J57" s="16">
        <v>1401645</v>
      </c>
      <c r="K57" s="13">
        <v>1647978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495769</v>
      </c>
      <c r="H58" s="17"/>
      <c r="I58" s="16">
        <v>0</v>
      </c>
      <c r="J58" s="16">
        <v>495769</v>
      </c>
      <c r="K58" s="13">
        <v>495769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11220644</v>
      </c>
      <c r="H59" s="17"/>
      <c r="I59" s="16">
        <v>364632</v>
      </c>
      <c r="J59" s="16">
        <v>10856011</v>
      </c>
      <c r="K59" s="13">
        <v>11220644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809929</v>
      </c>
      <c r="H60" s="17"/>
      <c r="I60" s="16">
        <v>96986</v>
      </c>
      <c r="J60" s="16">
        <v>712944</v>
      </c>
      <c r="K60" s="13">
        <v>809929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3426448</v>
      </c>
      <c r="H61" s="17"/>
      <c r="I61" s="16">
        <v>1555912</v>
      </c>
      <c r="J61" s="16">
        <v>1870535</v>
      </c>
      <c r="K61" s="13">
        <v>3426448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14509524</v>
      </c>
      <c r="H62" s="17"/>
      <c r="I62" s="16">
        <v>562630</v>
      </c>
      <c r="J62" s="16">
        <v>13946895</v>
      </c>
      <c r="K62" s="13">
        <v>14509524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896275</v>
      </c>
      <c r="H63" s="17"/>
      <c r="I63" s="16">
        <v>0</v>
      </c>
      <c r="J63" s="16">
        <v>896275</v>
      </c>
      <c r="K63" s="13">
        <v>896275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v>0</v>
      </c>
      <c r="H64" s="10"/>
      <c r="I64" s="13">
        <v>0</v>
      </c>
      <c r="J64" s="13">
        <v>0</v>
      </c>
      <c r="K64" s="13"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v>0</v>
      </c>
      <c r="H65" s="10"/>
      <c r="I65" s="13">
        <v>0</v>
      </c>
      <c r="J65" s="13">
        <v>0</v>
      </c>
      <c r="K65" s="13"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3700926</v>
      </c>
      <c r="H66" s="10"/>
      <c r="I66" s="13">
        <v>1268769</v>
      </c>
      <c r="J66" s="13">
        <v>2432157</v>
      </c>
      <c r="K66" s="13"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1278368</v>
      </c>
      <c r="H67" s="17"/>
      <c r="I67" s="16">
        <v>1235085</v>
      </c>
      <c r="J67" s="16">
        <v>43284</v>
      </c>
      <c r="K67" s="13">
        <v>1278368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v>0</v>
      </c>
      <c r="H68" s="17"/>
      <c r="I68" s="16">
        <v>0</v>
      </c>
      <c r="J68" s="16">
        <v>0</v>
      </c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2422558</v>
      </c>
      <c r="H69" s="17"/>
      <c r="I69" s="16">
        <v>33684</v>
      </c>
      <c r="J69" s="16">
        <v>2388874</v>
      </c>
      <c r="K69" s="13">
        <v>2422558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45391631</v>
      </c>
      <c r="H70" s="10"/>
      <c r="I70" s="13">
        <v>23669443</v>
      </c>
      <c r="J70" s="13">
        <v>21722188</v>
      </c>
      <c r="K70" s="13"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1172077</v>
      </c>
      <c r="H71" s="17"/>
      <c r="I71" s="16">
        <v>323623</v>
      </c>
      <c r="J71" s="16">
        <v>848454</v>
      </c>
      <c r="K71" s="13">
        <v>1172077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32779128</v>
      </c>
      <c r="H72" s="17"/>
      <c r="I72" s="16">
        <v>21583132</v>
      </c>
      <c r="J72" s="16">
        <v>11195996</v>
      </c>
      <c r="K72" s="13">
        <v>32779128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11440426</v>
      </c>
      <c r="H73" s="17"/>
      <c r="I73" s="16">
        <v>1762688</v>
      </c>
      <c r="J73" s="16">
        <v>9677738</v>
      </c>
      <c r="K73" s="13">
        <v>11440426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v>0</v>
      </c>
      <c r="H74" s="10"/>
      <c r="I74" s="13">
        <v>0</v>
      </c>
      <c r="J74" s="13">
        <v>0</v>
      </c>
      <c r="K74" s="13"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v>0</v>
      </c>
      <c r="H75" s="10"/>
      <c r="I75" s="13">
        <v>0</v>
      </c>
      <c r="J75" s="13">
        <v>0</v>
      </c>
      <c r="K75" s="13"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v>375245570</v>
      </c>
      <c r="H76" s="26"/>
      <c r="I76" s="25">
        <v>158516400</v>
      </c>
      <c r="J76" s="25">
        <v>216729170</v>
      </c>
      <c r="K76" s="13">
        <v>375245570</v>
      </c>
      <c r="L76" s="27"/>
    </row>
    <row r="77" spans="1:12" x14ac:dyDescent="0.25">
      <c r="F77" s="42" t="s">
        <v>179</v>
      </c>
      <c r="G77" s="47">
        <v>375245570</v>
      </c>
      <c r="H77" s="29"/>
      <c r="I77" s="31">
        <v>0.42243376783901804</v>
      </c>
      <c r="J77" s="31">
        <v>0.57756623216098191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4" t="s">
        <v>202</v>
      </c>
      <c r="H83" s="13">
        <v>2064413700</v>
      </c>
      <c r="I83" s="88">
        <v>7.678519087525916E-2</v>
      </c>
      <c r="J83" s="89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sheetProtection algorithmName="SHA-512" hashValue="ZIr/zOnOuh5pp6RNOtpCFx0z+FGAvPn8cotTYeRQ4RhzqFSZrn/oVGj0kOjgOIHdxjhKB7o9duj9cQ5rczaDhQ==" saltValue="aBpNDWxWV6Wtsc4FKjZqhA==" spinCount="100000" sheet="1" objects="1" scenarios="1"/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33.140625" style="1" customWidth="1"/>
    <col min="8" max="8" width="15.28515625" style="1" bestFit="1" customWidth="1"/>
    <col min="9" max="11" width="33.14062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3072747.8861636897</v>
      </c>
      <c r="H8" s="10"/>
      <c r="I8" s="13">
        <v>1865673.1815353576</v>
      </c>
      <c r="J8" s="13">
        <v>1207074.7046283323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7652.2028528278324</v>
      </c>
      <c r="H10" s="17" t="s">
        <v>15</v>
      </c>
      <c r="I10" s="16">
        <v>7652.2028528278324</v>
      </c>
      <c r="J10" s="16"/>
      <c r="K10" s="13">
        <v>7652.2028528278324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/>
      <c r="H11" s="17"/>
      <c r="I11" s="16"/>
      <c r="J11" s="16"/>
      <c r="K11" s="13">
        <v>0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/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434681.90743258415</v>
      </c>
      <c r="H13" s="17" t="s">
        <v>15</v>
      </c>
      <c r="I13" s="16">
        <v>434681.90743258415</v>
      </c>
      <c r="J13" s="16"/>
      <c r="K13" s="13">
        <v>434681.90743258415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2372349.0717486539</v>
      </c>
      <c r="H14" s="17" t="s">
        <v>59</v>
      </c>
      <c r="I14" s="16">
        <v>1372754.3317486539</v>
      </c>
      <c r="J14" s="16">
        <v>999594.74</v>
      </c>
      <c r="K14" s="13">
        <v>2372349.0717486539</v>
      </c>
      <c r="L14" s="18" t="s">
        <v>343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/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207479.96462833221</v>
      </c>
      <c r="H18" s="17" t="s">
        <v>24</v>
      </c>
      <c r="I18" s="16"/>
      <c r="J18" s="16">
        <v>207479.96462833221</v>
      </c>
      <c r="K18" s="13">
        <v>207479.96462833221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50584.739501291609</v>
      </c>
      <c r="H20" s="17" t="s">
        <v>15</v>
      </c>
      <c r="I20" s="16">
        <v>50584.739501291609</v>
      </c>
      <c r="J20" s="16"/>
      <c r="K20" s="13">
        <v>50584.739501291609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2057507.9419297175</v>
      </c>
      <c r="H25" s="10"/>
      <c r="I25" s="13">
        <v>1584746.1719297175</v>
      </c>
      <c r="J25" s="13">
        <v>472761.77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424428.60622007528</v>
      </c>
      <c r="H27" s="17" t="s">
        <v>15</v>
      </c>
      <c r="I27" s="16">
        <v>424428.60622007528</v>
      </c>
      <c r="J27" s="16"/>
      <c r="K27" s="13">
        <v>424428.60622007528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/>
      <c r="H28" s="17"/>
      <c r="I28" s="16"/>
      <c r="J28" s="16"/>
      <c r="K28" s="13">
        <v>0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/>
      <c r="H29" s="17"/>
      <c r="I29" s="16"/>
      <c r="J29" s="16"/>
      <c r="K29" s="13">
        <v>0</v>
      </c>
      <c r="L29" s="8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/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/>
      <c r="H31" s="17"/>
      <c r="I31" s="16"/>
      <c r="J31" s="16"/>
      <c r="K31" s="13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1633079.3357096422</v>
      </c>
      <c r="H32" s="17" t="s">
        <v>59</v>
      </c>
      <c r="I32" s="16">
        <v>1160317.5657096421</v>
      </c>
      <c r="J32" s="16">
        <v>472761.77</v>
      </c>
      <c r="K32" s="13">
        <v>1633079.3357096422</v>
      </c>
      <c r="L32" s="18" t="s">
        <v>344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/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/>
      <c r="H34" s="17"/>
      <c r="I34" s="16"/>
      <c r="J34" s="16"/>
      <c r="K34" s="13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/>
      <c r="H35" s="17"/>
      <c r="I35" s="16"/>
      <c r="J35" s="16"/>
      <c r="K35" s="13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/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/>
      <c r="H41" s="17"/>
      <c r="I41" s="16"/>
      <c r="J41" s="16"/>
      <c r="K41" s="13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6705483.1750462092</v>
      </c>
      <c r="H42" s="10"/>
      <c r="I42" s="13">
        <v>3585163.7503773677</v>
      </c>
      <c r="J42" s="13">
        <v>3120319.4246688401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3469529.4373246152</v>
      </c>
      <c r="H44" s="17" t="s">
        <v>59</v>
      </c>
      <c r="I44" s="16">
        <v>2428670.6061272305</v>
      </c>
      <c r="J44" s="16">
        <v>1040858.8311973845</v>
      </c>
      <c r="K44" s="13">
        <v>3469529.4373246152</v>
      </c>
      <c r="L44" s="18" t="s">
        <v>345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805668.78516653483</v>
      </c>
      <c r="H47" s="17" t="s">
        <v>15</v>
      </c>
      <c r="I47" s="16">
        <v>805668.78516653483</v>
      </c>
      <c r="J47" s="16"/>
      <c r="K47" s="13">
        <v>805668.78516653483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160509.87821229614</v>
      </c>
      <c r="H49" s="17" t="s">
        <v>15</v>
      </c>
      <c r="I49" s="16">
        <v>160509.87821229614</v>
      </c>
      <c r="J49" s="16"/>
      <c r="K49" s="13">
        <v>160509.87821229614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/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/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/>
      <c r="I54" s="16"/>
      <c r="J54" s="16"/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/>
      <c r="H56" s="17"/>
      <c r="I56" s="16"/>
      <c r="J56" s="16"/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/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/>
      <c r="H60" s="17"/>
      <c r="I60" s="16"/>
      <c r="J60" s="16"/>
      <c r="K60" s="13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1066586.0408713068</v>
      </c>
      <c r="H61" s="17" t="s">
        <v>59</v>
      </c>
      <c r="I61" s="16">
        <v>190314.48087130673</v>
      </c>
      <c r="J61" s="16">
        <v>876271.56</v>
      </c>
      <c r="K61" s="13">
        <v>1066586.0408713068</v>
      </c>
      <c r="L61" s="18" t="s">
        <v>346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1172538.0089713233</v>
      </c>
      <c r="H62" s="17" t="s">
        <v>24</v>
      </c>
      <c r="I62" s="16"/>
      <c r="J62" s="16">
        <v>1172538.0089713233</v>
      </c>
      <c r="K62" s="13">
        <v>1172538.0089713233</v>
      </c>
      <c r="L62" s="18" t="s">
        <v>347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30651.024500132382</v>
      </c>
      <c r="H63" s="17" t="s">
        <v>24</v>
      </c>
      <c r="I63" s="16"/>
      <c r="J63" s="16">
        <v>30651.024500132382</v>
      </c>
      <c r="K63" s="13">
        <v>30651.024500132382</v>
      </c>
      <c r="L63" s="18" t="s">
        <v>348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257692.46525195832</v>
      </c>
      <c r="H70" s="10"/>
      <c r="I70" s="13">
        <v>0</v>
      </c>
      <c r="J70" s="13">
        <v>257692.46525195832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/>
      <c r="H71" s="82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15918.121494745556</v>
      </c>
      <c r="H72" s="82" t="s">
        <v>24</v>
      </c>
      <c r="I72" s="16"/>
      <c r="J72" s="16">
        <v>15918.121494745556</v>
      </c>
      <c r="K72" s="13">
        <v>15918.121494745556</v>
      </c>
      <c r="L72" s="18" t="s">
        <v>349</v>
      </c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241774.34375721277</v>
      </c>
      <c r="H73" s="82" t="s">
        <v>24</v>
      </c>
      <c r="I73" s="16"/>
      <c r="J73" s="16">
        <v>241774.34375721277</v>
      </c>
      <c r="K73" s="13">
        <v>241774.34375721277</v>
      </c>
      <c r="L73" s="18" t="s">
        <v>350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3">
        <v>12093431.468391575</v>
      </c>
      <c r="H76" s="26"/>
      <c r="I76" s="83">
        <v>7035583.1038424429</v>
      </c>
      <c r="J76" s="83">
        <v>5057848.3645491302</v>
      </c>
      <c r="K76" s="13">
        <v>12093431.468391573</v>
      </c>
      <c r="L76" s="27"/>
    </row>
    <row r="77" spans="1:12" ht="15.75" x14ac:dyDescent="0.25">
      <c r="F77" s="84" t="s">
        <v>200</v>
      </c>
      <c r="G77" s="85">
        <v>12093431.468391575</v>
      </c>
      <c r="H77" s="14"/>
      <c r="I77" s="86">
        <v>0.58176896460125838</v>
      </c>
      <c r="J77" s="86">
        <v>0.4182310353987414</v>
      </c>
      <c r="K77" s="29"/>
      <c r="L77" s="30"/>
    </row>
    <row r="79" spans="1:12" ht="15.75" x14ac:dyDescent="0.25">
      <c r="F79" s="87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13">
        <f>'[1]CA2 Detail'!$V$121-'[1]CA2 Detail'!$I$203</f>
        <v>70997371.23411949</v>
      </c>
      <c r="J83" s="88">
        <v>9.909638880349593E-2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7027616.0900000008</v>
      </c>
      <c r="H8" s="10"/>
      <c r="I8" s="13">
        <v>5446137.1700000009</v>
      </c>
      <c r="J8" s="13">
        <v>1581478.92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1481.2</v>
      </c>
      <c r="H10" s="17" t="s">
        <v>15</v>
      </c>
      <c r="I10" s="16">
        <v>1481.2</v>
      </c>
      <c r="J10" s="16"/>
      <c r="K10" s="13">
        <v>1481.2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637808.61</v>
      </c>
      <c r="H11" s="17" t="s">
        <v>59</v>
      </c>
      <c r="I11" s="16">
        <v>557896.13</v>
      </c>
      <c r="J11" s="16">
        <v>79912.479999999996</v>
      </c>
      <c r="K11" s="13">
        <v>637808.61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672885.3</v>
      </c>
      <c r="H12" s="17" t="s">
        <v>59</v>
      </c>
      <c r="I12" s="16">
        <v>620135.69999999995</v>
      </c>
      <c r="J12" s="16">
        <v>52749.599999999977</v>
      </c>
      <c r="K12" s="13">
        <v>672885.29999999993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2378832.29</v>
      </c>
      <c r="H13" s="17" t="s">
        <v>59</v>
      </c>
      <c r="I13" s="16">
        <v>1909313.04</v>
      </c>
      <c r="J13" s="16">
        <v>469519.25</v>
      </c>
      <c r="K13" s="13">
        <v>2378832.29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1127768.5</v>
      </c>
      <c r="H14" s="17" t="s">
        <v>59</v>
      </c>
      <c r="I14" s="16">
        <v>917758.73</v>
      </c>
      <c r="J14" s="16">
        <v>210009.77</v>
      </c>
      <c r="K14" s="13">
        <v>1127768.5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4133.6000000000004</v>
      </c>
      <c r="H16" s="17" t="s">
        <v>15</v>
      </c>
      <c r="I16" s="16">
        <v>4133.6000000000004</v>
      </c>
      <c r="J16" s="16"/>
      <c r="K16" s="13">
        <v>4133.6000000000004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1457765.23</v>
      </c>
      <c r="H18" s="17" t="s">
        <v>59</v>
      </c>
      <c r="I18" s="16">
        <v>800333.31</v>
      </c>
      <c r="J18" s="16">
        <v>657431.92000000004</v>
      </c>
      <c r="K18" s="13">
        <v>1457765.23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712165</v>
      </c>
      <c r="H20" s="17" t="s">
        <v>59</v>
      </c>
      <c r="I20" s="16">
        <v>627505.02</v>
      </c>
      <c r="J20" s="16">
        <v>84659.98</v>
      </c>
      <c r="K20" s="13">
        <v>712165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25266.32</v>
      </c>
      <c r="H21" s="17" t="s">
        <v>59</v>
      </c>
      <c r="I21" s="16">
        <v>6006.32</v>
      </c>
      <c r="J21" s="16">
        <v>19260</v>
      </c>
      <c r="K21" s="13">
        <v>25266.32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9510.0400000000009</v>
      </c>
      <c r="H22" s="17" t="s">
        <v>15</v>
      </c>
      <c r="I22" s="16">
        <v>1574.1200000000008</v>
      </c>
      <c r="J22" s="16">
        <v>7935.92</v>
      </c>
      <c r="K22" s="13">
        <v>9510.0400000000009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5231744.46</v>
      </c>
      <c r="H25" s="10"/>
      <c r="I25" s="13">
        <v>2263348.56</v>
      </c>
      <c r="J25" s="13">
        <v>2968395.9000000004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1011562.4</v>
      </c>
      <c r="H27" s="17" t="s">
        <v>59</v>
      </c>
      <c r="I27" s="16">
        <v>703448.05</v>
      </c>
      <c r="J27" s="16">
        <v>308114.34999999998</v>
      </c>
      <c r="K27" s="13">
        <v>1011562.4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17460</v>
      </c>
      <c r="H28" s="17" t="s">
        <v>15</v>
      </c>
      <c r="I28" s="16">
        <v>17460</v>
      </c>
      <c r="J28" s="16">
        <v>0</v>
      </c>
      <c r="K28" s="13">
        <v>17460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561377.47</v>
      </c>
      <c r="H29" s="17" t="s">
        <v>59</v>
      </c>
      <c r="I29" s="16">
        <v>205325.55</v>
      </c>
      <c r="J29" s="16">
        <v>356051.92</v>
      </c>
      <c r="K29" s="13">
        <v>561377.47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/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469753.37</v>
      </c>
      <c r="H31" s="17" t="s">
        <v>59</v>
      </c>
      <c r="I31" s="16">
        <v>269898.52</v>
      </c>
      <c r="J31" s="16">
        <v>199854.85</v>
      </c>
      <c r="K31" s="13">
        <v>469753.37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1195473.81</v>
      </c>
      <c r="H32" s="17" t="s">
        <v>59</v>
      </c>
      <c r="I32" s="16">
        <v>20957.73</v>
      </c>
      <c r="J32" s="16">
        <v>1174516.08</v>
      </c>
      <c r="K32" s="13">
        <v>1195473.81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/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433987.06</v>
      </c>
      <c r="H34" s="17" t="s">
        <v>59</v>
      </c>
      <c r="I34" s="16">
        <v>24848.35</v>
      </c>
      <c r="J34" s="16">
        <v>409138.71</v>
      </c>
      <c r="K34" s="13">
        <v>433987.06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708040.68</v>
      </c>
      <c r="H35" s="17" t="s">
        <v>59</v>
      </c>
      <c r="I35" s="16">
        <v>282434.48</v>
      </c>
      <c r="J35" s="16">
        <v>425606.2</v>
      </c>
      <c r="K35" s="13">
        <v>708040.67999999993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726196.56</v>
      </c>
      <c r="H37" s="17" t="s">
        <v>15</v>
      </c>
      <c r="I37" s="16">
        <v>726196.56</v>
      </c>
      <c r="J37" s="16"/>
      <c r="K37" s="13">
        <v>726196.56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107893.11</v>
      </c>
      <c r="H41" s="17" t="s">
        <v>59</v>
      </c>
      <c r="I41" s="16">
        <v>12779.32</v>
      </c>
      <c r="J41" s="16">
        <v>95113.79</v>
      </c>
      <c r="K41" s="13">
        <v>107893.10999999999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14914830.339999996</v>
      </c>
      <c r="H42" s="10"/>
      <c r="I42" s="13">
        <v>1623607.6400000004</v>
      </c>
      <c r="J42" s="13">
        <v>13291222.699999999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10565136.65</v>
      </c>
      <c r="H43" s="17" t="s">
        <v>24</v>
      </c>
      <c r="I43" s="16">
        <v>0</v>
      </c>
      <c r="J43" s="16">
        <v>10565136.65</v>
      </c>
      <c r="K43" s="13">
        <v>10565136.65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/>
      <c r="H44" s="17"/>
      <c r="I44" s="16"/>
      <c r="J44" s="16"/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7940.33</v>
      </c>
      <c r="H45" s="17" t="s">
        <v>24</v>
      </c>
      <c r="I45" s="16">
        <v>0</v>
      </c>
      <c r="J45" s="16">
        <v>7940.33</v>
      </c>
      <c r="K45" s="13">
        <v>7940.33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2200108.38</v>
      </c>
      <c r="H47" s="17" t="s">
        <v>59</v>
      </c>
      <c r="I47" s="16">
        <v>940146.26</v>
      </c>
      <c r="J47" s="16">
        <v>1259962.1199999999</v>
      </c>
      <c r="K47" s="13">
        <v>2200108.38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1202394.54</v>
      </c>
      <c r="H49" s="17" t="s">
        <v>59</v>
      </c>
      <c r="I49" s="16">
        <v>333935.11</v>
      </c>
      <c r="J49" s="16">
        <v>868459.43</v>
      </c>
      <c r="K49" s="13">
        <v>1202394.54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327652.7</v>
      </c>
      <c r="H50" s="17" t="s">
        <v>59</v>
      </c>
      <c r="I50" s="16">
        <v>36554.519999999997</v>
      </c>
      <c r="J50" s="16">
        <v>291098.18</v>
      </c>
      <c r="K50" s="13">
        <v>327652.7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137105.85999999999</v>
      </c>
      <c r="H52" s="17" t="s">
        <v>59</v>
      </c>
      <c r="I52" s="16">
        <v>17389.419999999998</v>
      </c>
      <c r="J52" s="16">
        <v>119716.44</v>
      </c>
      <c r="K52" s="13">
        <v>137105.85999999999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171606.17</v>
      </c>
      <c r="H54" s="17" t="s">
        <v>59</v>
      </c>
      <c r="I54" s="16">
        <v>9264.6200000000008</v>
      </c>
      <c r="J54" s="16">
        <v>162341.54999999999</v>
      </c>
      <c r="K54" s="13">
        <v>171606.16999999998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88332</v>
      </c>
      <c r="H55" s="17" t="s">
        <v>59</v>
      </c>
      <c r="I55" s="16">
        <v>71827</v>
      </c>
      <c r="J55" s="16">
        <v>16505</v>
      </c>
      <c r="K55" s="13">
        <v>88332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18915.09</v>
      </c>
      <c r="H56" s="17" t="s">
        <v>59</v>
      </c>
      <c r="I56" s="16">
        <v>18852.09</v>
      </c>
      <c r="J56" s="16">
        <v>63</v>
      </c>
      <c r="K56" s="13">
        <v>18915.09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/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0</v>
      </c>
      <c r="H59" s="17" t="s">
        <v>24</v>
      </c>
      <c r="I59" s="16">
        <v>0</v>
      </c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662.84</v>
      </c>
      <c r="H60" s="17" t="s">
        <v>15</v>
      </c>
      <c r="I60" s="16">
        <v>662.84</v>
      </c>
      <c r="J60" s="16"/>
      <c r="K60" s="13">
        <v>662.84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/>
      <c r="H61" s="17"/>
      <c r="I61" s="16"/>
      <c r="J61" s="16"/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194975.78</v>
      </c>
      <c r="H62" s="17" t="s">
        <v>15</v>
      </c>
      <c r="I62" s="16">
        <v>194975.78</v>
      </c>
      <c r="J62" s="16"/>
      <c r="K62" s="13">
        <v>194975.78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/>
      <c r="H63" s="17"/>
      <c r="I63" s="16"/>
      <c r="J63" s="16"/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686632.55</v>
      </c>
      <c r="H66" s="10"/>
      <c r="I66" s="13">
        <v>33684</v>
      </c>
      <c r="J66" s="13">
        <v>652948.55000000005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37942.550000000003</v>
      </c>
      <c r="H67" s="17" t="s">
        <v>24</v>
      </c>
      <c r="I67" s="16">
        <v>0</v>
      </c>
      <c r="J67" s="16">
        <v>37942.550000000003</v>
      </c>
      <c r="K67" s="13">
        <v>37942.550000000003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648690</v>
      </c>
      <c r="H69" s="17" t="s">
        <v>24</v>
      </c>
      <c r="I69" s="16">
        <v>33684</v>
      </c>
      <c r="J69" s="16">
        <v>615006</v>
      </c>
      <c r="K69" s="13">
        <v>648690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4200546.0200000005</v>
      </c>
      <c r="H70" s="10"/>
      <c r="I70" s="13">
        <v>3072163.77</v>
      </c>
      <c r="J70" s="13">
        <v>1128382.25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453057.14</v>
      </c>
      <c r="H71" s="17" t="s">
        <v>15</v>
      </c>
      <c r="I71" s="16">
        <v>186689.14</v>
      </c>
      <c r="J71" s="16">
        <v>266368</v>
      </c>
      <c r="K71" s="13">
        <v>453057.14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3107835.56</v>
      </c>
      <c r="H72" s="17" t="s">
        <v>59</v>
      </c>
      <c r="I72" s="16">
        <v>2574076.77</v>
      </c>
      <c r="J72" s="16">
        <v>533758.79</v>
      </c>
      <c r="K72" s="13">
        <v>3107835.56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639653.32000000007</v>
      </c>
      <c r="H73" s="17" t="s">
        <v>59</v>
      </c>
      <c r="I73" s="16">
        <v>311397.86</v>
      </c>
      <c r="J73" s="16">
        <v>328255.45999999996</v>
      </c>
      <c r="K73" s="13">
        <v>639653.31999999995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3">
        <v>32061369.459999997</v>
      </c>
      <c r="H76" s="26"/>
      <c r="I76" s="83">
        <v>12438941.140000001</v>
      </c>
      <c r="J76" s="83">
        <v>19622428.32</v>
      </c>
      <c r="K76" s="13">
        <v>32061369.460000001</v>
      </c>
      <c r="L76" s="27"/>
    </row>
    <row r="77" spans="1:12" ht="15.75" x14ac:dyDescent="0.25">
      <c r="F77" s="84" t="s">
        <v>200</v>
      </c>
      <c r="G77" s="85">
        <v>32061369.460000001</v>
      </c>
      <c r="H77" s="14"/>
      <c r="I77" s="86">
        <v>0.38797285797535619</v>
      </c>
      <c r="J77" s="86">
        <v>0.61202714202464392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13">
        <f>'[3]CA2 Detail'!$V$121-'[3]CA2 Detail'!$I$203</f>
        <v>175553093.19</v>
      </c>
      <c r="J83" s="88">
        <v>7.0855721844430355E-2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0">
        <v>1178023.3899999999</v>
      </c>
      <c r="H8" s="124"/>
      <c r="I8" s="130">
        <v>922479.47000000009</v>
      </c>
      <c r="J8" s="130">
        <v>255543.92</v>
      </c>
      <c r="K8" s="130"/>
      <c r="L8" s="131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2"/>
      <c r="H9" s="126"/>
      <c r="I9" s="132"/>
      <c r="J9" s="132"/>
      <c r="K9" s="130">
        <v>0</v>
      </c>
      <c r="L9" s="133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2">
        <v>10159.709999999999</v>
      </c>
      <c r="H10" s="126" t="s">
        <v>15</v>
      </c>
      <c r="I10" s="132">
        <v>10159.709999999999</v>
      </c>
      <c r="J10" s="132"/>
      <c r="K10" s="130">
        <v>10159.709999999999</v>
      </c>
      <c r="L10" s="133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2">
        <v>466152.14</v>
      </c>
      <c r="H11" s="126" t="s">
        <v>15</v>
      </c>
      <c r="I11" s="132">
        <v>466152.14</v>
      </c>
      <c r="J11" s="132"/>
      <c r="K11" s="130">
        <v>466152.14</v>
      </c>
      <c r="L11" s="133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2"/>
      <c r="H12" s="126"/>
      <c r="I12" s="132"/>
      <c r="J12" s="132"/>
      <c r="K12" s="130">
        <v>0</v>
      </c>
      <c r="L12" s="133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2">
        <v>321119.56999999995</v>
      </c>
      <c r="H13" s="126" t="s">
        <v>59</v>
      </c>
      <c r="I13" s="132">
        <v>292469.21999999997</v>
      </c>
      <c r="J13" s="132">
        <v>28650.35</v>
      </c>
      <c r="K13" s="130">
        <v>321119.56999999995</v>
      </c>
      <c r="L13" s="136" t="s">
        <v>291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2"/>
      <c r="H14" s="126"/>
      <c r="I14" s="132"/>
      <c r="J14" s="132"/>
      <c r="K14" s="130">
        <v>0</v>
      </c>
      <c r="L14" s="133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2"/>
      <c r="H15" s="126"/>
      <c r="I15" s="132"/>
      <c r="J15" s="132"/>
      <c r="K15" s="130">
        <v>0</v>
      </c>
      <c r="L15" s="133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2"/>
      <c r="H16" s="126"/>
      <c r="I16" s="132"/>
      <c r="J16" s="132"/>
      <c r="K16" s="130">
        <v>0</v>
      </c>
      <c r="L16" s="133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2"/>
      <c r="H17" s="126"/>
      <c r="I17" s="132"/>
      <c r="J17" s="132"/>
      <c r="K17" s="130">
        <v>0</v>
      </c>
      <c r="L17" s="133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2">
        <v>226893.57</v>
      </c>
      <c r="H18" s="126" t="s">
        <v>24</v>
      </c>
      <c r="I18" s="132"/>
      <c r="J18" s="132">
        <v>226893.57</v>
      </c>
      <c r="K18" s="130">
        <v>226893.57</v>
      </c>
      <c r="L18" s="136" t="s">
        <v>292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4"/>
      <c r="H19" s="126"/>
      <c r="I19" s="134"/>
      <c r="J19" s="134"/>
      <c r="K19" s="130">
        <v>0</v>
      </c>
      <c r="L19" s="133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2">
        <v>153698.4</v>
      </c>
      <c r="H20" s="126" t="s">
        <v>15</v>
      </c>
      <c r="I20" s="132">
        <v>153698.4</v>
      </c>
      <c r="J20" s="132"/>
      <c r="K20" s="130">
        <v>153698.4</v>
      </c>
      <c r="L20" s="133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2"/>
      <c r="H21" s="126"/>
      <c r="I21" s="132"/>
      <c r="J21" s="132"/>
      <c r="K21" s="130">
        <v>0</v>
      </c>
      <c r="L21" s="133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2"/>
      <c r="H22" s="126"/>
      <c r="I22" s="132"/>
      <c r="J22" s="132"/>
      <c r="K22" s="130">
        <v>0</v>
      </c>
      <c r="L22" s="133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2"/>
      <c r="H23" s="126"/>
      <c r="I23" s="132"/>
      <c r="J23" s="132"/>
      <c r="K23" s="130">
        <v>0</v>
      </c>
      <c r="L23" s="133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5"/>
      <c r="H24" s="126"/>
      <c r="I24" s="135"/>
      <c r="J24" s="135"/>
      <c r="K24" s="130">
        <v>0</v>
      </c>
      <c r="L24" s="133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0">
        <v>752274.59</v>
      </c>
      <c r="H25" s="124"/>
      <c r="I25" s="130">
        <v>683546.19</v>
      </c>
      <c r="J25" s="130">
        <v>68728.399999999994</v>
      </c>
      <c r="K25" s="130"/>
      <c r="L25" s="131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2"/>
      <c r="H26" s="126"/>
      <c r="I26" s="132"/>
      <c r="J26" s="132"/>
      <c r="K26" s="130">
        <v>0</v>
      </c>
      <c r="L26" s="133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2"/>
      <c r="H27" s="126"/>
      <c r="I27" s="132"/>
      <c r="J27" s="132"/>
      <c r="K27" s="130">
        <v>0</v>
      </c>
      <c r="L27" s="133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2"/>
      <c r="H28" s="126"/>
      <c r="I28" s="132"/>
      <c r="J28" s="132"/>
      <c r="K28" s="130">
        <v>0</v>
      </c>
      <c r="L28" s="133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2"/>
      <c r="H29" s="126"/>
      <c r="I29" s="132"/>
      <c r="J29" s="132"/>
      <c r="K29" s="130">
        <v>0</v>
      </c>
      <c r="L29" s="133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2">
        <v>683546.19</v>
      </c>
      <c r="H30" s="126" t="s">
        <v>15</v>
      </c>
      <c r="I30" s="132">
        <v>683546.19</v>
      </c>
      <c r="J30" s="132"/>
      <c r="K30" s="130">
        <v>683546.19</v>
      </c>
      <c r="L30" s="133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2"/>
      <c r="H31" s="126"/>
      <c r="I31" s="132"/>
      <c r="J31" s="132"/>
      <c r="K31" s="130">
        <v>0</v>
      </c>
      <c r="L31" s="133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2"/>
      <c r="H32" s="126"/>
      <c r="I32" s="132"/>
      <c r="J32" s="132"/>
      <c r="K32" s="130">
        <v>0</v>
      </c>
      <c r="L32" s="133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2"/>
      <c r="H33" s="126"/>
      <c r="I33" s="132"/>
      <c r="J33" s="132"/>
      <c r="K33" s="130">
        <v>0</v>
      </c>
      <c r="L33" s="133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2"/>
      <c r="H34" s="126"/>
      <c r="I34" s="132"/>
      <c r="J34" s="132"/>
      <c r="K34" s="130">
        <v>0</v>
      </c>
      <c r="L34" s="133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2"/>
      <c r="H35" s="126"/>
      <c r="I35" s="132"/>
      <c r="J35" s="132"/>
      <c r="K35" s="130">
        <v>0</v>
      </c>
      <c r="L35" s="133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2"/>
      <c r="H36" s="126"/>
      <c r="I36" s="132"/>
      <c r="J36" s="132"/>
      <c r="K36" s="130">
        <v>0</v>
      </c>
      <c r="L36" s="133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2"/>
      <c r="H37" s="126"/>
      <c r="I37" s="132"/>
      <c r="J37" s="132"/>
      <c r="K37" s="130">
        <v>0</v>
      </c>
      <c r="L37" s="133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2"/>
      <c r="H38" s="126"/>
      <c r="I38" s="132"/>
      <c r="J38" s="132"/>
      <c r="K38" s="130">
        <v>0</v>
      </c>
      <c r="L38" s="133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2">
        <v>68728.399999999994</v>
      </c>
      <c r="H39" s="126" t="s">
        <v>24</v>
      </c>
      <c r="I39" s="132"/>
      <c r="J39" s="132">
        <v>68728.399999999994</v>
      </c>
      <c r="K39" s="130">
        <v>68728.399999999994</v>
      </c>
      <c r="L39" s="133" t="s">
        <v>293</v>
      </c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2"/>
      <c r="H40" s="126"/>
      <c r="I40" s="132"/>
      <c r="J40" s="132"/>
      <c r="K40" s="130">
        <v>0</v>
      </c>
      <c r="L40" s="133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2"/>
      <c r="H41" s="126"/>
      <c r="I41" s="132"/>
      <c r="J41" s="132"/>
      <c r="K41" s="130">
        <v>0</v>
      </c>
      <c r="L41" s="133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0">
        <v>3694392.7099999995</v>
      </c>
      <c r="H42" s="124"/>
      <c r="I42" s="130">
        <v>501067.97000000003</v>
      </c>
      <c r="J42" s="130">
        <v>3193324.7399999993</v>
      </c>
      <c r="K42" s="130"/>
      <c r="L42" s="131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2">
        <v>1610072.05</v>
      </c>
      <c r="H43" s="126" t="s">
        <v>59</v>
      </c>
      <c r="I43" s="132">
        <v>3098.36</v>
      </c>
      <c r="J43" s="132">
        <v>1606973.69</v>
      </c>
      <c r="K43" s="130">
        <v>1610072.05</v>
      </c>
      <c r="L43" s="133" t="s">
        <v>294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2"/>
      <c r="H44" s="126"/>
      <c r="I44" s="132"/>
      <c r="J44" s="132"/>
      <c r="K44" s="130">
        <v>0</v>
      </c>
      <c r="L44" s="133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2"/>
      <c r="H45" s="126"/>
      <c r="I45" s="132"/>
      <c r="J45" s="132"/>
      <c r="K45" s="130">
        <v>0</v>
      </c>
      <c r="L45" s="133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2"/>
      <c r="H46" s="126"/>
      <c r="I46" s="132"/>
      <c r="J46" s="132"/>
      <c r="K46" s="130">
        <v>0</v>
      </c>
      <c r="L46" s="133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2">
        <v>648464.42000000004</v>
      </c>
      <c r="H47" s="126" t="s">
        <v>59</v>
      </c>
      <c r="I47" s="132">
        <v>278757.52</v>
      </c>
      <c r="J47" s="132">
        <v>369706.9</v>
      </c>
      <c r="K47" s="130">
        <v>648464.42000000004</v>
      </c>
      <c r="L47" s="133" t="s">
        <v>229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2"/>
      <c r="H48" s="126"/>
      <c r="I48" s="132"/>
      <c r="J48" s="132"/>
      <c r="K48" s="130">
        <v>0</v>
      </c>
      <c r="L48" s="133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2">
        <v>127801.78</v>
      </c>
      <c r="H49" s="126" t="s">
        <v>15</v>
      </c>
      <c r="I49" s="132">
        <v>127801.78</v>
      </c>
      <c r="J49" s="132"/>
      <c r="K49" s="130">
        <v>127801.78</v>
      </c>
      <c r="L49" s="133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2"/>
      <c r="H50" s="126"/>
      <c r="I50" s="132"/>
      <c r="J50" s="132"/>
      <c r="K50" s="130">
        <v>0</v>
      </c>
      <c r="L50" s="133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2"/>
      <c r="H51" s="126"/>
      <c r="I51" s="132"/>
      <c r="J51" s="132"/>
      <c r="K51" s="130">
        <v>0</v>
      </c>
      <c r="L51" s="133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2"/>
      <c r="H52" s="126"/>
      <c r="I52" s="132"/>
      <c r="J52" s="132"/>
      <c r="K52" s="130">
        <v>0</v>
      </c>
      <c r="L52" s="133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2"/>
      <c r="H53" s="126"/>
      <c r="I53" s="132"/>
      <c r="J53" s="132"/>
      <c r="K53" s="130">
        <v>0</v>
      </c>
      <c r="L53" s="133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2">
        <v>124170.66</v>
      </c>
      <c r="H54" s="126" t="s">
        <v>24</v>
      </c>
      <c r="I54" s="132"/>
      <c r="J54" s="132">
        <v>124170.66</v>
      </c>
      <c r="K54" s="130">
        <v>124170.66</v>
      </c>
      <c r="L54" s="133" t="s">
        <v>295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2">
        <v>69191.759999999995</v>
      </c>
      <c r="H55" s="126" t="s">
        <v>24</v>
      </c>
      <c r="I55" s="132"/>
      <c r="J55" s="132">
        <v>69191.759999999995</v>
      </c>
      <c r="K55" s="130">
        <v>69191.759999999995</v>
      </c>
      <c r="L55" s="133" t="s">
        <v>296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2">
        <v>236622.01</v>
      </c>
      <c r="H56" s="126" t="s">
        <v>24</v>
      </c>
      <c r="I56" s="132"/>
      <c r="J56" s="132">
        <v>236622.01</v>
      </c>
      <c r="K56" s="130">
        <v>236622.01</v>
      </c>
      <c r="L56" s="133" t="s">
        <v>228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2">
        <v>30338.26</v>
      </c>
      <c r="H57" s="126" t="s">
        <v>24</v>
      </c>
      <c r="I57" s="132"/>
      <c r="J57" s="132">
        <v>30338.26</v>
      </c>
      <c r="K57" s="130">
        <v>30338.26</v>
      </c>
      <c r="L57" s="133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2"/>
      <c r="H58" s="126"/>
      <c r="I58" s="132"/>
      <c r="J58" s="132"/>
      <c r="K58" s="130">
        <v>0</v>
      </c>
      <c r="L58" s="133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2">
        <v>199190.38</v>
      </c>
      <c r="H59" s="126" t="s">
        <v>24</v>
      </c>
      <c r="I59" s="132"/>
      <c r="J59" s="132">
        <v>199190.38</v>
      </c>
      <c r="K59" s="130">
        <v>199190.38</v>
      </c>
      <c r="L59" s="136" t="s">
        <v>297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2"/>
      <c r="H60" s="126"/>
      <c r="I60" s="132"/>
      <c r="J60" s="132"/>
      <c r="K60" s="130">
        <v>0</v>
      </c>
      <c r="L60" s="133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2">
        <v>91410.31</v>
      </c>
      <c r="H61" s="126" t="s">
        <v>15</v>
      </c>
      <c r="I61" s="132">
        <v>91410.31</v>
      </c>
      <c r="J61" s="132"/>
      <c r="K61" s="130">
        <v>91410.31</v>
      </c>
      <c r="L61" s="133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2">
        <v>557131.08000000007</v>
      </c>
      <c r="H62" s="126" t="s">
        <v>24</v>
      </c>
      <c r="I62" s="132"/>
      <c r="J62" s="132">
        <v>557131.08000000007</v>
      </c>
      <c r="K62" s="130">
        <v>557131.08000000007</v>
      </c>
      <c r="L62" s="133" t="s">
        <v>298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2"/>
      <c r="H63" s="126"/>
      <c r="I63" s="132"/>
      <c r="J63" s="132"/>
      <c r="K63" s="130">
        <v>0</v>
      </c>
      <c r="L63" s="133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0"/>
      <c r="H64" s="124"/>
      <c r="I64" s="130"/>
      <c r="J64" s="130"/>
      <c r="K64" s="130"/>
      <c r="L64" s="131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0"/>
      <c r="H65" s="124"/>
      <c r="I65" s="130"/>
      <c r="J65" s="130"/>
      <c r="K65" s="130"/>
      <c r="L65" s="131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0">
        <v>0</v>
      </c>
      <c r="H66" s="124"/>
      <c r="I66" s="130">
        <v>0</v>
      </c>
      <c r="J66" s="130">
        <v>0</v>
      </c>
      <c r="K66" s="130"/>
      <c r="L66" s="131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2"/>
      <c r="H67" s="126"/>
      <c r="I67" s="132"/>
      <c r="J67" s="132"/>
      <c r="K67" s="130">
        <v>0</v>
      </c>
      <c r="L67" s="133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2"/>
      <c r="H68" s="126"/>
      <c r="I68" s="132"/>
      <c r="J68" s="132"/>
      <c r="K68" s="130">
        <v>0</v>
      </c>
      <c r="L68" s="133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2"/>
      <c r="H69" s="126"/>
      <c r="I69" s="132"/>
      <c r="J69" s="132"/>
      <c r="K69" s="130">
        <v>0</v>
      </c>
      <c r="L69" s="133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0">
        <v>1069409.81</v>
      </c>
      <c r="H70" s="124"/>
      <c r="I70" s="130">
        <v>174871.59</v>
      </c>
      <c r="J70" s="130">
        <v>894538.22</v>
      </c>
      <c r="K70" s="130"/>
      <c r="L70" s="131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2"/>
      <c r="H71" s="126"/>
      <c r="I71" s="132"/>
      <c r="J71" s="132"/>
      <c r="K71" s="130">
        <v>0</v>
      </c>
      <c r="L71" s="133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2">
        <v>591568.16999999993</v>
      </c>
      <c r="H72" s="126" t="s">
        <v>59</v>
      </c>
      <c r="I72" s="132">
        <v>11062.369999999999</v>
      </c>
      <c r="J72" s="132">
        <v>580505.80000000005</v>
      </c>
      <c r="K72" s="130">
        <v>591568.17000000004</v>
      </c>
      <c r="L72" s="133" t="s">
        <v>299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2">
        <v>477841.64</v>
      </c>
      <c r="H73" s="126" t="s">
        <v>59</v>
      </c>
      <c r="I73" s="132">
        <v>163809.22</v>
      </c>
      <c r="J73" s="132">
        <v>314032.42</v>
      </c>
      <c r="K73" s="130">
        <v>477841.64</v>
      </c>
      <c r="L73" s="133" t="s">
        <v>300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6694100.5</v>
      </c>
      <c r="H76" s="121"/>
      <c r="I76" s="95">
        <v>2281965.2200000002</v>
      </c>
      <c r="J76" s="95">
        <v>4412135.2799999993</v>
      </c>
      <c r="K76" s="91">
        <v>6694100.5</v>
      </c>
      <c r="L76" s="27"/>
    </row>
    <row r="77" spans="1:12" ht="15.75" x14ac:dyDescent="0.25">
      <c r="F77" s="84" t="s">
        <v>200</v>
      </c>
      <c r="G77" s="96">
        <v>6694100.5</v>
      </c>
      <c r="H77" s="14"/>
      <c r="I77" s="122">
        <v>0.34089198690697881</v>
      </c>
      <c r="J77" s="122">
        <v>0.65910801309302114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13">
        <f>'[5]CA2 Detail'!$V$121-'[5]CA2 Detail'!$I$203</f>
        <v>37077834.080000006</v>
      </c>
      <c r="J83" s="88">
        <v>6.1545267587000324E-2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3">
        <v>683490.60000000009</v>
      </c>
      <c r="H8" s="124"/>
      <c r="I8" s="123">
        <v>630633.5</v>
      </c>
      <c r="J8" s="123">
        <v>52857.1</v>
      </c>
      <c r="K8" s="123"/>
      <c r="L8" s="131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7"/>
      <c r="H9" s="127"/>
      <c r="I9" s="117"/>
      <c r="J9" s="117"/>
      <c r="K9" s="123">
        <v>0</v>
      </c>
      <c r="L9" s="133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7">
        <v>31640.34</v>
      </c>
      <c r="H10" s="127" t="s">
        <v>15</v>
      </c>
      <c r="I10" s="117">
        <v>31640.34</v>
      </c>
      <c r="J10" s="117"/>
      <c r="K10" s="123">
        <v>31640.34</v>
      </c>
      <c r="L10" s="137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7">
        <v>490141.38</v>
      </c>
      <c r="H11" s="127" t="s">
        <v>59</v>
      </c>
      <c r="I11" s="117">
        <v>437284.28</v>
      </c>
      <c r="J11" s="117">
        <v>52857.1</v>
      </c>
      <c r="K11" s="123">
        <v>490141.38</v>
      </c>
      <c r="L11" s="133" t="s">
        <v>301</v>
      </c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7"/>
      <c r="H12" s="127"/>
      <c r="I12" s="117"/>
      <c r="J12" s="117"/>
      <c r="K12" s="123">
        <v>0</v>
      </c>
      <c r="L12" s="133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7"/>
      <c r="H13" s="127"/>
      <c r="I13" s="117"/>
      <c r="J13" s="117"/>
      <c r="K13" s="123">
        <v>0</v>
      </c>
      <c r="L13" s="133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7"/>
      <c r="H14" s="127"/>
      <c r="I14" s="117"/>
      <c r="J14" s="117"/>
      <c r="K14" s="123">
        <v>0</v>
      </c>
      <c r="L14" s="133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7"/>
      <c r="H15" s="127"/>
      <c r="I15" s="117"/>
      <c r="J15" s="117"/>
      <c r="K15" s="123">
        <v>0</v>
      </c>
      <c r="L15" s="133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7"/>
      <c r="H16" s="127"/>
      <c r="I16" s="117"/>
      <c r="J16" s="117"/>
      <c r="K16" s="123">
        <v>0</v>
      </c>
      <c r="L16" s="133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7">
        <v>161708.88</v>
      </c>
      <c r="H17" s="127" t="s">
        <v>15</v>
      </c>
      <c r="I17" s="117">
        <v>161708.88</v>
      </c>
      <c r="J17" s="117"/>
      <c r="K17" s="123">
        <v>161708.88</v>
      </c>
      <c r="L17" s="133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7"/>
      <c r="H18" s="127"/>
      <c r="I18" s="117"/>
      <c r="J18" s="117"/>
      <c r="K18" s="123">
        <v>0</v>
      </c>
      <c r="L18" s="133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8"/>
      <c r="H19" s="127"/>
      <c r="I19" s="128"/>
      <c r="J19" s="128"/>
      <c r="K19" s="123">
        <v>0</v>
      </c>
      <c r="L19" s="133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7"/>
      <c r="H20" s="127"/>
      <c r="I20" s="117"/>
      <c r="J20" s="117"/>
      <c r="K20" s="123">
        <v>0</v>
      </c>
      <c r="L20" s="133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7"/>
      <c r="H21" s="127"/>
      <c r="I21" s="117"/>
      <c r="J21" s="117"/>
      <c r="K21" s="123">
        <v>0</v>
      </c>
      <c r="L21" s="133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7"/>
      <c r="H22" s="127"/>
      <c r="I22" s="117"/>
      <c r="J22" s="117"/>
      <c r="K22" s="123">
        <v>0</v>
      </c>
      <c r="L22" s="133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7"/>
      <c r="H23" s="127"/>
      <c r="I23" s="117"/>
      <c r="J23" s="117"/>
      <c r="K23" s="123">
        <v>0</v>
      </c>
      <c r="L23" s="133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9"/>
      <c r="H24" s="127"/>
      <c r="I24" s="129"/>
      <c r="J24" s="129"/>
      <c r="K24" s="123">
        <v>0</v>
      </c>
      <c r="L24" s="133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3">
        <v>458013.31</v>
      </c>
      <c r="H25" s="124"/>
      <c r="I25" s="123">
        <v>348274.82</v>
      </c>
      <c r="J25" s="123">
        <v>109738.49</v>
      </c>
      <c r="K25" s="123"/>
      <c r="L25" s="131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7"/>
      <c r="H26" s="127"/>
      <c r="I26" s="117"/>
      <c r="J26" s="117"/>
      <c r="K26" s="123">
        <v>0</v>
      </c>
      <c r="L26" s="133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7"/>
      <c r="H27" s="127"/>
      <c r="I27" s="117"/>
      <c r="J27" s="117"/>
      <c r="K27" s="123">
        <v>0</v>
      </c>
      <c r="L27" s="133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7"/>
      <c r="H28" s="127"/>
      <c r="I28" s="117"/>
      <c r="J28" s="117"/>
      <c r="K28" s="123">
        <v>0</v>
      </c>
      <c r="L28" s="133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7"/>
      <c r="H29" s="127"/>
      <c r="I29" s="117"/>
      <c r="J29" s="117"/>
      <c r="K29" s="123">
        <v>0</v>
      </c>
      <c r="L29" s="133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7">
        <v>458013.31</v>
      </c>
      <c r="H30" s="127" t="s">
        <v>59</v>
      </c>
      <c r="I30" s="117">
        <v>348274.82</v>
      </c>
      <c r="J30" s="117">
        <v>109738.49</v>
      </c>
      <c r="K30" s="123">
        <v>458013.31</v>
      </c>
      <c r="L30" s="136" t="s">
        <v>230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7"/>
      <c r="H31" s="127"/>
      <c r="I31" s="117"/>
      <c r="J31" s="117"/>
      <c r="K31" s="123">
        <v>0</v>
      </c>
      <c r="L31" s="133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7"/>
      <c r="H32" s="127"/>
      <c r="I32" s="117"/>
      <c r="J32" s="117"/>
      <c r="K32" s="123">
        <v>0</v>
      </c>
      <c r="L32" s="133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7"/>
      <c r="H33" s="127"/>
      <c r="I33" s="117"/>
      <c r="J33" s="117"/>
      <c r="K33" s="123">
        <v>0</v>
      </c>
      <c r="L33" s="133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7"/>
      <c r="H34" s="127"/>
      <c r="I34" s="117"/>
      <c r="J34" s="117"/>
      <c r="K34" s="123">
        <v>0</v>
      </c>
      <c r="L34" s="133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7"/>
      <c r="H35" s="127"/>
      <c r="I35" s="117"/>
      <c r="J35" s="117"/>
      <c r="K35" s="123">
        <v>0</v>
      </c>
      <c r="L35" s="133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7"/>
      <c r="H36" s="127"/>
      <c r="I36" s="117"/>
      <c r="J36" s="117"/>
      <c r="K36" s="123">
        <v>0</v>
      </c>
      <c r="L36" s="133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7"/>
      <c r="H37" s="127"/>
      <c r="I37" s="117"/>
      <c r="J37" s="117"/>
      <c r="K37" s="123">
        <v>0</v>
      </c>
      <c r="L37" s="133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7"/>
      <c r="H38" s="127"/>
      <c r="I38" s="117"/>
      <c r="J38" s="117"/>
      <c r="K38" s="123">
        <v>0</v>
      </c>
      <c r="L38" s="133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7"/>
      <c r="H39" s="127"/>
      <c r="I39" s="117"/>
      <c r="J39" s="117"/>
      <c r="K39" s="123">
        <v>0</v>
      </c>
      <c r="L39" s="133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7"/>
      <c r="H40" s="127"/>
      <c r="I40" s="117"/>
      <c r="J40" s="117"/>
      <c r="K40" s="123">
        <v>0</v>
      </c>
      <c r="L40" s="133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7"/>
      <c r="H41" s="127"/>
      <c r="I41" s="117"/>
      <c r="J41" s="117"/>
      <c r="K41" s="123">
        <v>0</v>
      </c>
      <c r="L41" s="133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3">
        <v>1805490.4200000002</v>
      </c>
      <c r="H42" s="124"/>
      <c r="I42" s="123">
        <v>515042.68</v>
      </c>
      <c r="J42" s="123">
        <v>1290447.74</v>
      </c>
      <c r="K42" s="123"/>
      <c r="L42" s="131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7">
        <v>589191.76</v>
      </c>
      <c r="H43" s="127" t="s">
        <v>59</v>
      </c>
      <c r="I43" s="117">
        <v>58919.17</v>
      </c>
      <c r="J43" s="117">
        <v>530272.59</v>
      </c>
      <c r="K43" s="123">
        <v>589191.76</v>
      </c>
      <c r="L43" s="136" t="s">
        <v>231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7"/>
      <c r="H44" s="127"/>
      <c r="I44" s="117"/>
      <c r="J44" s="117"/>
      <c r="K44" s="123">
        <v>0</v>
      </c>
      <c r="L44" s="133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7"/>
      <c r="H45" s="127"/>
      <c r="I45" s="117"/>
      <c r="J45" s="117"/>
      <c r="K45" s="123">
        <v>0</v>
      </c>
      <c r="L45" s="133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7"/>
      <c r="H46" s="127"/>
      <c r="I46" s="117"/>
      <c r="J46" s="117"/>
      <c r="K46" s="123">
        <v>0</v>
      </c>
      <c r="L46" s="133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7">
        <v>305428.09000000003</v>
      </c>
      <c r="H47" s="127" t="s">
        <v>15</v>
      </c>
      <c r="I47" s="117">
        <v>305428.09000000003</v>
      </c>
      <c r="J47" s="117"/>
      <c r="K47" s="123">
        <v>305428.09000000003</v>
      </c>
      <c r="L47" s="133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7">
        <v>106012.26999999999</v>
      </c>
      <c r="H48" s="127" t="s">
        <v>59</v>
      </c>
      <c r="I48" s="117">
        <v>95411.04</v>
      </c>
      <c r="J48" s="117">
        <v>10601.23</v>
      </c>
      <c r="K48" s="123">
        <v>106012.26999999999</v>
      </c>
      <c r="L48" s="133" t="s">
        <v>302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7"/>
      <c r="H49" s="127"/>
      <c r="I49" s="117"/>
      <c r="J49" s="117"/>
      <c r="K49" s="123">
        <v>0</v>
      </c>
      <c r="L49" s="133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7"/>
      <c r="H50" s="127"/>
      <c r="I50" s="117"/>
      <c r="J50" s="117"/>
      <c r="K50" s="123">
        <v>0</v>
      </c>
      <c r="L50" s="133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7"/>
      <c r="H51" s="127"/>
      <c r="I51" s="117"/>
      <c r="J51" s="117"/>
      <c r="K51" s="123">
        <v>0</v>
      </c>
      <c r="L51" s="133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7"/>
      <c r="H52" s="127"/>
      <c r="I52" s="117"/>
      <c r="J52" s="117"/>
      <c r="K52" s="123">
        <v>0</v>
      </c>
      <c r="L52" s="133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7">
        <v>51983.08</v>
      </c>
      <c r="H53" s="127" t="s">
        <v>59</v>
      </c>
      <c r="I53" s="117">
        <v>5198.3100000000004</v>
      </c>
      <c r="J53" s="117">
        <v>46784.77</v>
      </c>
      <c r="K53" s="123">
        <v>51983.079999999994</v>
      </c>
      <c r="L53" s="137" t="s">
        <v>232</v>
      </c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7">
        <v>90982.35</v>
      </c>
      <c r="H54" s="127" t="s">
        <v>24</v>
      </c>
      <c r="I54" s="117"/>
      <c r="J54" s="117">
        <v>90982.35</v>
      </c>
      <c r="K54" s="123">
        <v>90982.35</v>
      </c>
      <c r="L54" s="137" t="s">
        <v>233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7">
        <v>98682.08</v>
      </c>
      <c r="H55" s="127" t="s">
        <v>24</v>
      </c>
      <c r="I55" s="117"/>
      <c r="J55" s="117">
        <v>98682.08</v>
      </c>
      <c r="K55" s="123">
        <v>98682.08</v>
      </c>
      <c r="L55" s="137" t="s">
        <v>233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7">
        <v>63566.71</v>
      </c>
      <c r="H56" s="127" t="s">
        <v>24</v>
      </c>
      <c r="I56" s="117"/>
      <c r="J56" s="117">
        <v>63566.71</v>
      </c>
      <c r="K56" s="123">
        <v>63566.71</v>
      </c>
      <c r="L56" s="137" t="s">
        <v>234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7">
        <v>64761.9</v>
      </c>
      <c r="H57" s="127" t="s">
        <v>59</v>
      </c>
      <c r="I57" s="117">
        <v>6476.19</v>
      </c>
      <c r="J57" s="117">
        <v>58285.71</v>
      </c>
      <c r="K57" s="123">
        <v>64761.9</v>
      </c>
      <c r="L57" s="137" t="s">
        <v>235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7"/>
      <c r="H58" s="127"/>
      <c r="I58" s="117"/>
      <c r="J58" s="117"/>
      <c r="K58" s="123">
        <v>0</v>
      </c>
      <c r="L58" s="137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7">
        <v>31061.61</v>
      </c>
      <c r="H59" s="127" t="s">
        <v>24</v>
      </c>
      <c r="I59" s="117"/>
      <c r="J59" s="117">
        <v>31061.61</v>
      </c>
      <c r="K59" s="123">
        <v>31061.61</v>
      </c>
      <c r="L59" s="137" t="s">
        <v>303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7"/>
      <c r="H60" s="127"/>
      <c r="I60" s="117"/>
      <c r="J60" s="117"/>
      <c r="K60" s="123">
        <v>0</v>
      </c>
      <c r="L60" s="137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7">
        <v>43609.88</v>
      </c>
      <c r="H61" s="127" t="s">
        <v>15</v>
      </c>
      <c r="I61" s="117">
        <v>43609.88</v>
      </c>
      <c r="J61" s="117"/>
      <c r="K61" s="123">
        <v>43609.88</v>
      </c>
      <c r="L61" s="137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7">
        <v>341915.85</v>
      </c>
      <c r="H62" s="127" t="s">
        <v>24</v>
      </c>
      <c r="I62" s="117"/>
      <c r="J62" s="117">
        <v>341915.85</v>
      </c>
      <c r="K62" s="123">
        <v>341915.85</v>
      </c>
      <c r="L62" s="137" t="s">
        <v>304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7">
        <v>18294.84</v>
      </c>
      <c r="H63" s="127" t="s">
        <v>24</v>
      </c>
      <c r="I63" s="117"/>
      <c r="J63" s="117">
        <v>18294.84</v>
      </c>
      <c r="K63" s="123">
        <v>18294.84</v>
      </c>
      <c r="L63" s="137" t="s">
        <v>305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3"/>
      <c r="H64" s="124"/>
      <c r="I64" s="123"/>
      <c r="J64" s="123"/>
      <c r="K64" s="123"/>
      <c r="L64" s="131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3"/>
      <c r="H65" s="124"/>
      <c r="I65" s="123"/>
      <c r="J65" s="123"/>
      <c r="K65" s="123"/>
      <c r="L65" s="131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3">
        <v>0</v>
      </c>
      <c r="H66" s="124"/>
      <c r="I66" s="123">
        <v>0</v>
      </c>
      <c r="J66" s="123">
        <v>0</v>
      </c>
      <c r="K66" s="123"/>
      <c r="L66" s="131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5"/>
      <c r="H67" s="126"/>
      <c r="I67" s="125"/>
      <c r="J67" s="125"/>
      <c r="K67" s="123">
        <v>0</v>
      </c>
      <c r="L67" s="133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5"/>
      <c r="H68" s="126"/>
      <c r="I68" s="125"/>
      <c r="J68" s="125"/>
      <c r="K68" s="123">
        <v>0</v>
      </c>
      <c r="L68" s="133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5"/>
      <c r="H69" s="126"/>
      <c r="I69" s="125"/>
      <c r="J69" s="125"/>
      <c r="K69" s="123">
        <v>0</v>
      </c>
      <c r="L69" s="133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3">
        <v>431254.21000000008</v>
      </c>
      <c r="H70" s="124"/>
      <c r="I70" s="123">
        <v>63496.71</v>
      </c>
      <c r="J70" s="123">
        <v>367757.5</v>
      </c>
      <c r="K70" s="123"/>
      <c r="L70" s="131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7">
        <v>113770.65</v>
      </c>
      <c r="H71" s="127" t="s">
        <v>24</v>
      </c>
      <c r="I71" s="117"/>
      <c r="J71" s="117">
        <v>113770.65</v>
      </c>
      <c r="K71" s="123">
        <v>113770.65</v>
      </c>
      <c r="L71" s="136" t="s">
        <v>236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7">
        <v>317483.56000000006</v>
      </c>
      <c r="H72" s="127" t="s">
        <v>24</v>
      </c>
      <c r="I72" s="117">
        <v>63496.71</v>
      </c>
      <c r="J72" s="117">
        <v>253986.85</v>
      </c>
      <c r="K72" s="123">
        <v>317483.56</v>
      </c>
      <c r="L72" s="136" t="s">
        <v>237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7"/>
      <c r="H73" s="127"/>
      <c r="I73" s="117"/>
      <c r="J73" s="117"/>
      <c r="K73" s="123">
        <v>0</v>
      </c>
      <c r="L73" s="133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3">
        <v>3378248.54</v>
      </c>
      <c r="H76" s="26"/>
      <c r="I76" s="83">
        <v>1557447.71</v>
      </c>
      <c r="J76" s="83">
        <v>1820800.83</v>
      </c>
      <c r="K76" s="13">
        <v>3378248.54</v>
      </c>
      <c r="L76" s="27"/>
    </row>
    <row r="77" spans="1:12" ht="15.75" x14ac:dyDescent="0.25">
      <c r="F77" s="84" t="s">
        <v>200</v>
      </c>
      <c r="G77" s="85">
        <v>3378248.5400000005</v>
      </c>
      <c r="H77" s="14"/>
      <c r="I77" s="86">
        <v>0.46102224024050048</v>
      </c>
      <c r="J77" s="86">
        <v>0.53897775975949958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13">
        <f>'[7]CA2 Detail'!$V$121-'[7]CA2 Detail'!$I$203</f>
        <v>15249328.999999998</v>
      </c>
      <c r="J83" s="88">
        <v>0.10213221250587486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5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4" t="s">
        <v>197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x14ac:dyDescent="0.25">
      <c r="A3" s="79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 x14ac:dyDescent="0.25">
      <c r="A4" s="80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1"/>
      <c r="H7" s="10"/>
      <c r="I7" s="91"/>
      <c r="J7" s="91"/>
      <c r="K7" s="91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0">
        <v>2434965.9599999995</v>
      </c>
      <c r="H8" s="124"/>
      <c r="I8" s="130">
        <v>1960672.28</v>
      </c>
      <c r="J8" s="130">
        <v>474293.68</v>
      </c>
      <c r="K8" s="130"/>
      <c r="L8" s="131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2">
        <v>0</v>
      </c>
      <c r="H9" s="126"/>
      <c r="I9" s="132"/>
      <c r="J9" s="132"/>
      <c r="K9" s="130">
        <v>0</v>
      </c>
      <c r="L9" s="133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2">
        <v>15823.45</v>
      </c>
      <c r="H10" s="126" t="s">
        <v>15</v>
      </c>
      <c r="I10" s="132">
        <v>15823.45</v>
      </c>
      <c r="J10" s="132"/>
      <c r="K10" s="130">
        <v>15823.45</v>
      </c>
      <c r="L10" s="133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2">
        <v>886850.87</v>
      </c>
      <c r="H11" s="126" t="s">
        <v>15</v>
      </c>
      <c r="I11" s="132">
        <v>886850.87</v>
      </c>
      <c r="J11" s="132"/>
      <c r="K11" s="130">
        <v>886850.87</v>
      </c>
      <c r="L11" s="133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2">
        <v>159104.25</v>
      </c>
      <c r="H12" s="126" t="s">
        <v>15</v>
      </c>
      <c r="I12" s="132">
        <v>159104.25</v>
      </c>
      <c r="J12" s="132"/>
      <c r="K12" s="130">
        <v>159104.25</v>
      </c>
      <c r="L12" s="133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2">
        <v>751857.25</v>
      </c>
      <c r="H13" s="126" t="s">
        <v>15</v>
      </c>
      <c r="I13" s="132">
        <v>751857.25</v>
      </c>
      <c r="J13" s="132"/>
      <c r="K13" s="130">
        <v>751857.25</v>
      </c>
      <c r="L13" s="133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2"/>
      <c r="H14" s="126"/>
      <c r="I14" s="132"/>
      <c r="J14" s="132"/>
      <c r="K14" s="130">
        <v>0</v>
      </c>
      <c r="L14" s="133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2">
        <v>95373.87</v>
      </c>
      <c r="H15" s="126" t="s">
        <v>15</v>
      </c>
      <c r="I15" s="132">
        <v>95373.87</v>
      </c>
      <c r="J15" s="132"/>
      <c r="K15" s="130">
        <v>95373.87</v>
      </c>
      <c r="L15" s="133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2"/>
      <c r="H16" s="126"/>
      <c r="I16" s="132"/>
      <c r="J16" s="132"/>
      <c r="K16" s="130">
        <v>0</v>
      </c>
      <c r="L16" s="133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7">
        <v>191113.46</v>
      </c>
      <c r="H17" s="126" t="s">
        <v>24</v>
      </c>
      <c r="I17" s="132"/>
      <c r="J17" s="132">
        <v>191113.46</v>
      </c>
      <c r="K17" s="130">
        <v>191113.46</v>
      </c>
      <c r="L17" s="136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2">
        <v>282906.65000000002</v>
      </c>
      <c r="H18" s="126" t="s">
        <v>24</v>
      </c>
      <c r="I18" s="132"/>
      <c r="J18" s="132">
        <v>282906.65000000002</v>
      </c>
      <c r="K18" s="130">
        <v>282906.65000000002</v>
      </c>
      <c r="L18" s="133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4"/>
      <c r="H19" s="126"/>
      <c r="I19" s="134"/>
      <c r="J19" s="134"/>
      <c r="K19" s="130">
        <v>0</v>
      </c>
      <c r="L19" s="133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2">
        <v>51662.59</v>
      </c>
      <c r="H20" s="126" t="s">
        <v>15</v>
      </c>
      <c r="I20" s="132">
        <v>51662.59</v>
      </c>
      <c r="J20" s="132"/>
      <c r="K20" s="130">
        <v>51662.59</v>
      </c>
      <c r="L20" s="133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2">
        <v>0</v>
      </c>
      <c r="H21" s="126"/>
      <c r="I21" s="132"/>
      <c r="J21" s="132"/>
      <c r="K21" s="130">
        <v>0</v>
      </c>
      <c r="L21" s="133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2"/>
      <c r="H22" s="126"/>
      <c r="I22" s="132"/>
      <c r="J22" s="132"/>
      <c r="K22" s="130">
        <v>0</v>
      </c>
      <c r="L22" s="133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2"/>
      <c r="H23" s="126"/>
      <c r="I23" s="132"/>
      <c r="J23" s="132"/>
      <c r="K23" s="130">
        <v>0</v>
      </c>
      <c r="L23" s="133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5">
        <v>273.57</v>
      </c>
      <c r="H24" s="126" t="s">
        <v>24</v>
      </c>
      <c r="I24" s="135"/>
      <c r="J24" s="135">
        <v>273.57</v>
      </c>
      <c r="K24" s="130">
        <v>273.57</v>
      </c>
      <c r="L24" s="133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0">
        <v>2166501.1500000004</v>
      </c>
      <c r="H25" s="124"/>
      <c r="I25" s="130">
        <v>1652092.54</v>
      </c>
      <c r="J25" s="130">
        <v>514408.61</v>
      </c>
      <c r="K25" s="130"/>
      <c r="L25" s="131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2"/>
      <c r="H26" s="126"/>
      <c r="I26" s="132"/>
      <c r="J26" s="132"/>
      <c r="K26" s="130">
        <v>0</v>
      </c>
      <c r="L26" s="136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2">
        <v>230058.53</v>
      </c>
      <c r="H27" s="126" t="s">
        <v>15</v>
      </c>
      <c r="I27" s="132">
        <v>230058.53</v>
      </c>
      <c r="J27" s="132"/>
      <c r="K27" s="130">
        <v>230058.53</v>
      </c>
      <c r="L27" s="136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2"/>
      <c r="H28" s="126"/>
      <c r="I28" s="132"/>
      <c r="J28" s="132"/>
      <c r="K28" s="130">
        <v>0</v>
      </c>
      <c r="L28" s="133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2">
        <v>143972.28</v>
      </c>
      <c r="H29" s="126" t="s">
        <v>15</v>
      </c>
      <c r="I29" s="132">
        <v>143972.28</v>
      </c>
      <c r="J29" s="132"/>
      <c r="K29" s="130">
        <v>143972.28</v>
      </c>
      <c r="L29" s="133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2"/>
      <c r="H30" s="126"/>
      <c r="I30" s="132"/>
      <c r="J30" s="132"/>
      <c r="K30" s="130">
        <v>0</v>
      </c>
      <c r="L30" s="133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2">
        <v>395048.11</v>
      </c>
      <c r="H31" s="126" t="s">
        <v>15</v>
      </c>
      <c r="I31" s="132">
        <v>395048.11</v>
      </c>
      <c r="J31" s="132"/>
      <c r="K31" s="130">
        <v>395048.11</v>
      </c>
      <c r="L31" s="133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2">
        <v>447061.12</v>
      </c>
      <c r="H32" s="126" t="s">
        <v>59</v>
      </c>
      <c r="I32" s="132">
        <v>103327.05</v>
      </c>
      <c r="J32" s="132">
        <v>343734.07</v>
      </c>
      <c r="K32" s="130">
        <v>447061.12</v>
      </c>
      <c r="L32" s="136" t="s">
        <v>238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2"/>
      <c r="H33" s="126"/>
      <c r="I33" s="132"/>
      <c r="J33" s="132"/>
      <c r="K33" s="130">
        <v>0</v>
      </c>
      <c r="L33" s="133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2">
        <v>200595.56</v>
      </c>
      <c r="H34" s="126" t="s">
        <v>15</v>
      </c>
      <c r="I34" s="132">
        <v>200595.56</v>
      </c>
      <c r="J34" s="132"/>
      <c r="K34" s="130">
        <v>200595.56</v>
      </c>
      <c r="L34" s="133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2">
        <v>749765.55</v>
      </c>
      <c r="H35" s="126" t="s">
        <v>59</v>
      </c>
      <c r="I35" s="132">
        <v>579091.01</v>
      </c>
      <c r="J35" s="132">
        <v>170674.54</v>
      </c>
      <c r="K35" s="130">
        <v>749765.55</v>
      </c>
      <c r="L35" s="136" t="s">
        <v>388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2"/>
      <c r="H36" s="126"/>
      <c r="I36" s="132"/>
      <c r="J36" s="132"/>
      <c r="K36" s="130">
        <v>0</v>
      </c>
      <c r="L36" s="133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2"/>
      <c r="H37" s="126"/>
      <c r="I37" s="132"/>
      <c r="J37" s="132"/>
      <c r="K37" s="130">
        <v>0</v>
      </c>
      <c r="L37" s="133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2"/>
      <c r="H38" s="126"/>
      <c r="I38" s="132"/>
      <c r="J38" s="132"/>
      <c r="K38" s="130">
        <v>0</v>
      </c>
      <c r="L38" s="133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2"/>
      <c r="H39" s="126"/>
      <c r="I39" s="132"/>
      <c r="J39" s="132"/>
      <c r="K39" s="130">
        <v>0</v>
      </c>
      <c r="L39" s="133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2"/>
      <c r="H40" s="126"/>
      <c r="I40" s="132"/>
      <c r="J40" s="132"/>
      <c r="K40" s="130">
        <v>0</v>
      </c>
      <c r="L40" s="133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2"/>
      <c r="H41" s="126"/>
      <c r="I41" s="132"/>
      <c r="J41" s="132"/>
      <c r="K41" s="130">
        <v>0</v>
      </c>
      <c r="L41" s="133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0">
        <v>7872553.4000000013</v>
      </c>
      <c r="H42" s="124"/>
      <c r="I42" s="130">
        <v>2978576.8700000006</v>
      </c>
      <c r="J42" s="130">
        <v>4893976.53</v>
      </c>
      <c r="K42" s="130"/>
      <c r="L42" s="131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2">
        <v>1453421.69</v>
      </c>
      <c r="H43" s="126" t="s">
        <v>24</v>
      </c>
      <c r="I43" s="132"/>
      <c r="J43" s="132">
        <v>1453421.69</v>
      </c>
      <c r="K43" s="130">
        <v>1453421.69</v>
      </c>
      <c r="L43" s="136" t="s">
        <v>239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7">
        <v>1522487.08</v>
      </c>
      <c r="H44" s="126" t="s">
        <v>24</v>
      </c>
      <c r="I44" s="132"/>
      <c r="J44" s="132">
        <v>1522487.08</v>
      </c>
      <c r="K44" s="130">
        <v>1522487.08</v>
      </c>
      <c r="L44" s="136" t="s">
        <v>239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2">
        <v>842441.55</v>
      </c>
      <c r="H45" s="126" t="s">
        <v>15</v>
      </c>
      <c r="I45" s="132">
        <v>842441.55</v>
      </c>
      <c r="J45" s="132"/>
      <c r="K45" s="130">
        <v>842441.55</v>
      </c>
      <c r="L45" s="133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2">
        <v>782120.88</v>
      </c>
      <c r="H46" s="126" t="s">
        <v>24</v>
      </c>
      <c r="I46" s="132"/>
      <c r="J46" s="132">
        <v>782120.88</v>
      </c>
      <c r="K46" s="130">
        <v>782120.88</v>
      </c>
      <c r="L46" s="136" t="s">
        <v>239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2">
        <v>792386.73</v>
      </c>
      <c r="H47" s="126" t="s">
        <v>15</v>
      </c>
      <c r="I47" s="132">
        <v>792386.73</v>
      </c>
      <c r="J47" s="132"/>
      <c r="K47" s="130">
        <v>792386.73</v>
      </c>
      <c r="L47" s="136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2"/>
      <c r="H48" s="126"/>
      <c r="I48" s="132"/>
      <c r="J48" s="132"/>
      <c r="K48" s="130">
        <v>0</v>
      </c>
      <c r="L48" s="133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2">
        <v>288474.32</v>
      </c>
      <c r="H49" s="126" t="s">
        <v>15</v>
      </c>
      <c r="I49" s="132">
        <v>288474.32</v>
      </c>
      <c r="J49" s="132"/>
      <c r="K49" s="130">
        <v>288474.32</v>
      </c>
      <c r="L49" s="133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7">
        <v>200101.01</v>
      </c>
      <c r="H50" s="126" t="s">
        <v>15</v>
      </c>
      <c r="I50" s="132">
        <v>200101.01</v>
      </c>
      <c r="J50" s="132"/>
      <c r="K50" s="130">
        <v>200101.01</v>
      </c>
      <c r="L50" s="133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2"/>
      <c r="H51" s="126"/>
      <c r="I51" s="132"/>
      <c r="J51" s="132"/>
      <c r="K51" s="130">
        <v>0</v>
      </c>
      <c r="L51" s="133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2">
        <v>0</v>
      </c>
      <c r="H52" s="126"/>
      <c r="I52" s="132"/>
      <c r="J52" s="132"/>
      <c r="K52" s="130">
        <v>0</v>
      </c>
      <c r="L52" s="133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2">
        <v>102953.29</v>
      </c>
      <c r="H53" s="126" t="s">
        <v>15</v>
      </c>
      <c r="I53" s="132">
        <v>102953.29</v>
      </c>
      <c r="J53" s="132"/>
      <c r="K53" s="130">
        <v>102953.29</v>
      </c>
      <c r="L53" s="133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2">
        <v>373234.52</v>
      </c>
      <c r="H54" s="126" t="s">
        <v>15</v>
      </c>
      <c r="I54" s="132">
        <v>373234.52</v>
      </c>
      <c r="J54" s="132"/>
      <c r="K54" s="130">
        <v>373234.52</v>
      </c>
      <c r="L54" s="133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2"/>
      <c r="H55" s="126"/>
      <c r="I55" s="132"/>
      <c r="J55" s="132"/>
      <c r="K55" s="130">
        <v>0</v>
      </c>
      <c r="L55" s="133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2">
        <v>378985.45</v>
      </c>
      <c r="H56" s="126" t="s">
        <v>15</v>
      </c>
      <c r="I56" s="132">
        <v>378985.45</v>
      </c>
      <c r="J56" s="132"/>
      <c r="K56" s="130">
        <v>378985.45</v>
      </c>
      <c r="L56" s="133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2">
        <v>201125.48</v>
      </c>
      <c r="H57" s="126" t="s">
        <v>24</v>
      </c>
      <c r="I57" s="132"/>
      <c r="J57" s="132">
        <v>201125.48</v>
      </c>
      <c r="K57" s="130">
        <v>201125.48</v>
      </c>
      <c r="L57" s="133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2"/>
      <c r="H58" s="126"/>
      <c r="I58" s="132"/>
      <c r="J58" s="132"/>
      <c r="K58" s="130">
        <v>0</v>
      </c>
      <c r="L58" s="133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2"/>
      <c r="H59" s="126"/>
      <c r="I59" s="132"/>
      <c r="J59" s="132"/>
      <c r="K59" s="130">
        <v>0</v>
      </c>
      <c r="L59" s="136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2"/>
      <c r="H60" s="126"/>
      <c r="I60" s="132"/>
      <c r="J60" s="132"/>
      <c r="K60" s="130">
        <v>0</v>
      </c>
      <c r="L60" s="133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2">
        <v>808751.41</v>
      </c>
      <c r="H61" s="126" t="s">
        <v>24</v>
      </c>
      <c r="I61" s="132"/>
      <c r="J61" s="132">
        <v>808751.41</v>
      </c>
      <c r="K61" s="130">
        <v>808751.41</v>
      </c>
      <c r="L61" s="133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2">
        <v>75281.919999999998</v>
      </c>
      <c r="H62" s="126" t="s">
        <v>24</v>
      </c>
      <c r="I62" s="132"/>
      <c r="J62" s="132">
        <v>75281.919999999998</v>
      </c>
      <c r="K62" s="130">
        <v>75281.919999999998</v>
      </c>
      <c r="L62" s="136" t="s">
        <v>240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2">
        <v>50788.07</v>
      </c>
      <c r="H63" s="126" t="s">
        <v>24</v>
      </c>
      <c r="I63" s="132"/>
      <c r="J63" s="132">
        <v>50788.07</v>
      </c>
      <c r="K63" s="130">
        <v>50788.07</v>
      </c>
      <c r="L63" s="133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0"/>
      <c r="H64" s="124"/>
      <c r="I64" s="130"/>
      <c r="J64" s="130"/>
      <c r="K64" s="130"/>
      <c r="L64" s="131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0"/>
      <c r="H65" s="124"/>
      <c r="I65" s="130"/>
      <c r="J65" s="130"/>
      <c r="K65" s="130"/>
      <c r="L65" s="131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0">
        <v>0</v>
      </c>
      <c r="H66" s="124"/>
      <c r="I66" s="130">
        <v>0</v>
      </c>
      <c r="J66" s="130">
        <v>0</v>
      </c>
      <c r="K66" s="130"/>
      <c r="L66" s="131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2"/>
      <c r="H67" s="126"/>
      <c r="I67" s="132"/>
      <c r="J67" s="132"/>
      <c r="K67" s="130">
        <v>0</v>
      </c>
      <c r="L67" s="133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2"/>
      <c r="H68" s="126"/>
      <c r="I68" s="132"/>
      <c r="J68" s="132"/>
      <c r="K68" s="130">
        <v>0</v>
      </c>
      <c r="L68" s="133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2"/>
      <c r="H69" s="126"/>
      <c r="I69" s="132"/>
      <c r="J69" s="132"/>
      <c r="K69" s="130">
        <v>0</v>
      </c>
      <c r="L69" s="133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0">
        <v>1661897.3</v>
      </c>
      <c r="H70" s="124"/>
      <c r="I70" s="130">
        <v>1024208.77</v>
      </c>
      <c r="J70" s="130">
        <v>637688.53</v>
      </c>
      <c r="K70" s="130"/>
      <c r="L70" s="131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2"/>
      <c r="H71" s="126"/>
      <c r="I71" s="132"/>
      <c r="J71" s="132"/>
      <c r="K71" s="130">
        <v>0</v>
      </c>
      <c r="L71" s="136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2">
        <v>1024208.77</v>
      </c>
      <c r="H72" s="126" t="s">
        <v>15</v>
      </c>
      <c r="I72" s="132">
        <v>1024208.77</v>
      </c>
      <c r="J72" s="132"/>
      <c r="K72" s="130">
        <v>1024208.77</v>
      </c>
      <c r="L72" s="133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2">
        <v>637688.53</v>
      </c>
      <c r="H73" s="126" t="s">
        <v>24</v>
      </c>
      <c r="I73" s="132"/>
      <c r="J73" s="132">
        <v>637688.53</v>
      </c>
      <c r="K73" s="130">
        <v>637688.53</v>
      </c>
      <c r="L73" s="133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1"/>
      <c r="H74" s="10"/>
      <c r="I74" s="91"/>
      <c r="J74" s="91"/>
      <c r="K74" s="91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1"/>
      <c r="H75" s="10"/>
      <c r="I75" s="91"/>
      <c r="J75" s="91"/>
      <c r="K75" s="91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5">
        <v>14135917.810000002</v>
      </c>
      <c r="H76" s="26"/>
      <c r="I76" s="95">
        <v>7615550.4600000009</v>
      </c>
      <c r="J76" s="95">
        <v>6520367.3500000006</v>
      </c>
      <c r="K76" s="91">
        <v>14135917.810000002</v>
      </c>
      <c r="L76" s="27"/>
    </row>
    <row r="77" spans="1:12" ht="15.75" x14ac:dyDescent="0.25">
      <c r="F77" s="84" t="s">
        <v>200</v>
      </c>
      <c r="G77" s="96">
        <v>14135917.810000002</v>
      </c>
      <c r="H77" s="14"/>
      <c r="I77" s="86">
        <v>0.53873760178575913</v>
      </c>
      <c r="J77" s="86">
        <v>0.46126239821424087</v>
      </c>
      <c r="K77" s="29"/>
      <c r="L77" s="30"/>
    </row>
    <row r="79" spans="1:12" ht="15.75" x14ac:dyDescent="0.25">
      <c r="F79" s="87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4" t="s">
        <v>202</v>
      </c>
      <c r="I83" s="91">
        <f>'[9]CA2 Detail'!$V$121-'[9]CA2 Detail'!$I$203</f>
        <v>80448997.703997165</v>
      </c>
      <c r="J83" s="88">
        <v>9.4663086891654549E-2</v>
      </c>
      <c r="K83" s="89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Ball, Lance</cp:lastModifiedBy>
  <cp:lastPrinted>2020-03-02T21:19:51Z</cp:lastPrinted>
  <dcterms:created xsi:type="dcterms:W3CDTF">2012-09-26T13:23:55Z</dcterms:created>
  <dcterms:modified xsi:type="dcterms:W3CDTF">2020-04-09T14:47:16Z</dcterms:modified>
</cp:coreProperties>
</file>