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21-2022\2021-22 AFR Summaries\"/>
    </mc:Choice>
  </mc:AlternateContent>
  <bookViews>
    <workbookView xWindow="0" yWindow="0" windowWidth="28800" windowHeight="11730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<sst xmlns="http://schemas.openxmlformats.org/spreadsheetml/2006/main" count="1072" uniqueCount="98">
  <si>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</si>
  <si>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</si>
  <si>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</si>
  <si>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</si>
  <si>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</si>
  <si>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</si>
  <si>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</si>
  <si>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</si>
  <si>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</si>
  <si>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</si>
  <si>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</si>
  <si>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</si>
  <si>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</si>
  <si>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</si>
  <si>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</si>
  <si>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</si>
  <si>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</si>
  <si>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</si>
  <si>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</si>
  <si>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</si>
  <si>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</si>
  <si>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</si>
  <si>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</si>
  <si>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</si>
  <si>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</si>
  <si>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</si>
  <si>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</si>
  <si>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</si>
  <si>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</si>
  <si>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</si>
  <si>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</si>
  <si>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</si>
  <si>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</si>
  <si>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</si>
  <si>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</si>
  <si>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</si>
  <si>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</si>
  <si>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</si>
  <si>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</si>
  <si>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</si>
  <si>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</si>
  <si>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</si>
  <si>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</si>
  <si>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</si>
  <si>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</si>
  <si>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</si>
  <si>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</si>
  <si>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</si>
  <si>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</si>
  <si>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</si>
  <si>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</si>
  <si>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</si>
  <si>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</si>
  <si>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</si>
  <si>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</si>
  <si>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</si>
  <si>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</si>
  <si>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</si>
  <si>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</si>
  <si>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</si>
  <si>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 xml:space="preserve">Computes Activities &amp; Services Columns </t>
  </si>
  <si>
    <t>for Percent Chart</t>
  </si>
  <si>
    <t>THE COLLEGE OF THE FLORIDA KEYS</t>
  </si>
  <si>
    <t>NORTH FLORIDA COLLEGE</t>
  </si>
  <si>
    <t xml:space="preserve">Computes Activities &amp; Services </t>
  </si>
  <si>
    <t>Columns for Percent Chart</t>
  </si>
  <si>
    <t>Interest Income</t>
  </si>
  <si>
    <t>Fiscal Year 2021 - 2022</t>
  </si>
  <si>
    <t>2022.v01</t>
  </si>
  <si>
    <t>2021 - 2022</t>
  </si>
  <si>
    <t xml:space="preserve">Lost revenue recovered from HEERF grant </t>
  </si>
  <si>
    <t>Interest ($4,879.03) and lost revenue recovery from HEERF funds ($173,891.71)</t>
  </si>
  <si>
    <t>Child Care Centers, Campus Cards, and Sustainability</t>
  </si>
  <si>
    <t>Cash Contribution &amp; Loss Recovery</t>
  </si>
  <si>
    <t>Interst of $120 &amp; COVID loss recovery of $39,274.78</t>
  </si>
  <si>
    <t>Minor renovation on student activities center.</t>
  </si>
  <si>
    <t>Uninsured Loss Recovery (HEERF funding)</t>
  </si>
  <si>
    <t>Interest: $1,473.87; HEERF lost revenue recovery $175,996.94</t>
  </si>
  <si>
    <t>Bad debt expense: $8,995.88; Accrued leave adjustment: ($11,845.09)</t>
  </si>
  <si>
    <t>Uninsured Loss Revenue Recovery COVID</t>
  </si>
  <si>
    <t>Lost revenue recovery, interest and lost id card fines</t>
  </si>
  <si>
    <t>Lost revenue received as a result of HEERF</t>
  </si>
  <si>
    <t>See note below</t>
  </si>
  <si>
    <t xml:space="preserve">  Federal Loss Recovery of $1,159,807</t>
  </si>
  <si>
    <t>In the Student Life department has an additional income of  $279,875.92 that was registered in the GLC 49521 "Uninsured Loss recovery (Covid 19)" to record lost revenue paid by  HEERF Founds 1&amp;2.  It was added in the section of "Other Revenues" and $8,875 - Other Sales &amp; Service (locker Fees &amp; replacement Student ID Card)</t>
  </si>
  <si>
    <t>Uninsured loss recovered from HEERF funds for Student Activity Fees due to COVID 19</t>
  </si>
  <si>
    <t>Academic Success Center, Graduation, Help Desk, Physical Therapist Association, Pharmacy Techician Club, Library, E-Learning, First Year Experience</t>
  </si>
  <si>
    <t>Administrative adjustment for sales tax and accrual entries.</t>
  </si>
  <si>
    <t>HEERF Lost Revenue Recovery + Diploma replacement fees</t>
  </si>
  <si>
    <t>Commencement</t>
  </si>
  <si>
    <t>$695,712.00 HEERF Lost Student Activity Fee Revenue Recovery</t>
  </si>
  <si>
    <t>$2,175.00 Diploma replacement fees</t>
  </si>
  <si>
    <t>For the 2021-22 Fiscal Year</t>
  </si>
  <si>
    <t>2021-22</t>
  </si>
  <si>
    <t>Eastern FL,  FL Southwestern, Jacksonville, Hillsborough, Indian River, FL Gateway, Manatee-Sarasota,Lake-Sumter, Palm Beach, Pasco-Hernando, St.Johns, St. Petersburg, Santa Fe, Seminole and Valencia</t>
  </si>
  <si>
    <t>FL Southwestern,Hillsborough, FL Gateway, Manatee-Sarasota, Seminole, Tallahassee, and Valencia</t>
  </si>
  <si>
    <t>Interest/Gain or Loss On Investments</t>
  </si>
  <si>
    <t>Student Housing Fees reported under account 40850 in FY20, should be excluded from fund balance. Entered as a negative number in FY21 report (77,540) correcting now in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</si>
</sst>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66">
    <xf numFmtId="0" fontId="0" fillId="0" borderId="0" xfId="0"/>
    <xf numFmtId="0" fontId="4" fillId="0" borderId="0" xfId="3" applyFont="1" applyProtection="1"/>
    <xf numFmtId="0" fontId="3" fillId="0" borderId="0" xfId="3" applyNumberFormat="1" applyFont="1" applyAlignment="1">
      <alignment horizontal="center"/>
    </xf>
    <xf numFmtId="0" fontId="3" fillId="0" borderId="2" xfId="3" applyFont="1" applyBorder="1" applyAlignment="1" applyProtection="1">
      <alignment horizontal="center"/>
    </xf>
    <xf numFmtId="0" fontId="4" fillId="0" borderId="0" xfId="3" applyFont="1" applyFill="1" applyBorder="1" applyProtection="1"/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4" fillId="0" borderId="0" xfId="3" applyFont="1" applyFill="1" applyProtection="1"/>
    <xf numFmtId="0" fontId="7" fillId="17" borderId="19" xfId="3" applyFont="1" applyFill="1" applyBorder="1" applyProtection="1"/>
    <xf numFmtId="43" fontId="8" fillId="15" borderId="0" xfId="1" applyFont="1" applyFill="1" applyBorder="1" applyAlignment="1" applyProtection="1">
      <protection locked="0"/>
    </xf>
    <xf numFmtId="0" fontId="7" fillId="17" borderId="26" xfId="3" applyFont="1" applyFill="1" applyBorder="1" applyProtection="1"/>
    <xf numFmtId="0" fontId="3" fillId="0" borderId="0" xfId="3" applyFont="1" applyBorder="1" applyAlignment="1" applyProtection="1">
      <alignment horizontal="center"/>
    </xf>
    <xf numFmtId="43" fontId="4" fillId="15" borderId="0" xfId="1" applyFont="1" applyFill="1" applyProtection="1">
      <protection locked="0"/>
    </xf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0" fontId="4" fillId="0" borderId="0" xfId="3" applyFont="1" applyBorder="1" applyProtection="1"/>
    <xf numFmtId="0" fontId="3" fillId="0" borderId="0" xfId="3" applyNumberFormat="1" applyFont="1" applyAlignment="1">
      <alignment horizontal="right"/>
    </xf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NumberFormat="1" applyFont="1" applyAlignment="1">
      <alignment horizontal="center"/>
    </xf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7" fillId="17" borderId="0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59" fillId="0" borderId="17" xfId="2" applyFont="1" applyFill="1" applyBorder="1" applyProtection="1"/>
    <xf numFmtId="0" fontId="4" fillId="0" borderId="20" xfId="3" applyFont="1" applyBorder="1" applyProtection="1"/>
    <xf numFmtId="44" fontId="59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59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59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59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58" fillId="0" borderId="0" xfId="0" applyFont="1" applyFill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0" borderId="0" xfId="3" applyNumberFormat="1" applyFont="1" applyAlignment="1">
      <alignment horizontal="center" vertical="center"/>
    </xf>
    <xf numFmtId="0" fontId="60" fillId="0" borderId="0" xfId="3" applyNumberFormat="1" applyFont="1" applyAlignment="1"/>
    <xf numFmtId="0" fontId="60" fillId="0" borderId="0" xfId="3" applyNumberFormat="1" applyFont="1" applyAlignment="1">
      <alignment horizontal="center" vertical="center"/>
    </xf>
    <xf numFmtId="0" fontId="60" fillId="0" borderId="0" xfId="3" applyNumberFormat="1" applyFont="1" applyAlignment="1">
      <alignment horizontal="center"/>
    </xf>
    <xf numFmtId="0" fontId="60" fillId="0" borderId="0" xfId="3" applyFont="1" applyProtection="1"/>
    <xf numFmtId="0" fontId="60" fillId="0" borderId="0" xfId="3" applyNumberFormat="1" applyFont="1" applyAlignment="1">
      <alignment horizontal="right"/>
    </xf>
    <xf numFmtId="0" fontId="9" fillId="0" borderId="0" xfId="3" applyNumberFormat="1" applyFont="1" applyAlignment="1"/>
    <xf numFmtId="0" fontId="6" fillId="17" borderId="18" xfId="3" applyFont="1" applyFill="1" applyBorder="1" applyAlignment="1" applyProtection="1">
      <alignment horizontal="center"/>
    </xf>
    <xf numFmtId="0" fontId="6" fillId="17" borderId="0" xfId="3" applyFont="1" applyFill="1" applyBorder="1" applyAlignment="1" applyProtection="1">
      <alignment wrapText="1"/>
    </xf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horizontal="center"/>
    </xf>
    <xf numFmtId="0" fontId="61" fillId="17" borderId="21" xfId="3" applyFont="1" applyFill="1" applyBorder="1" applyAlignment="1" applyProtection="1">
      <alignment horizontal="center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4" fillId="60" borderId="32" xfId="3" applyFont="1" applyFill="1" applyBorder="1" applyAlignment="1" applyProtection="1">
      <alignment horizontal="left" vertical="top" wrapText="1"/>
      <protection locked="0"/>
    </xf>
    <xf numFmtId="0" fontId="4" fillId="60" borderId="33" xfId="3" applyFont="1" applyFill="1" applyBorder="1" applyAlignment="1" applyProtection="1">
      <alignment horizontal="left" vertical="top" wrapText="1"/>
      <protection locked="0"/>
    </xf>
    <xf numFmtId="0" fontId="0" fillId="17" borderId="89" xfId="0" applyFill="1" applyBorder="1"/>
    <xf numFmtId="0" fontId="0" fillId="17" borderId="0" xfId="0" applyFill="1" applyBorder="1"/>
    <xf numFmtId="0" fontId="6" fillId="17" borderId="89" xfId="3" applyFont="1" applyFill="1" applyBorder="1" applyAlignment="1" applyProtection="1">
      <alignment horizontal="center" wrapText="1"/>
    </xf>
    <xf numFmtId="0" fontId="7" fillId="17" borderId="90" xfId="3" applyFont="1" applyFill="1" applyBorder="1" applyAlignment="1" applyProtection="1">
      <alignment horizontal="center"/>
    </xf>
    <xf numFmtId="44" fontId="7" fillId="17" borderId="89" xfId="2" applyFont="1" applyFill="1" applyBorder="1" applyProtection="1"/>
    <xf numFmtId="44" fontId="7" fillId="17" borderId="91" xfId="2" applyFont="1" applyFill="1" applyBorder="1" applyProtection="1"/>
    <xf numFmtId="4" fontId="7" fillId="17" borderId="89" xfId="3" applyNumberFormat="1" applyFont="1" applyFill="1" applyBorder="1" applyProtection="1"/>
    <xf numFmtId="164" fontId="7" fillId="17" borderId="90" xfId="3" applyNumberFormat="1" applyFont="1" applyFill="1" applyBorder="1" applyProtection="1"/>
    <xf numFmtId="43" fontId="4" fillId="15" borderId="93" xfId="1" applyFont="1" applyFill="1" applyBorder="1" applyProtection="1">
      <protection locked="0"/>
    </xf>
    <xf numFmtId="43" fontId="4" fillId="15" borderId="94" xfId="1" applyFont="1" applyFill="1" applyBorder="1" applyProtection="1">
      <protection locked="0"/>
    </xf>
    <xf numFmtId="0" fontId="4" fillId="60" borderId="32" xfId="3" applyFont="1" applyFill="1" applyBorder="1" applyAlignment="1" applyProtection="1">
      <alignment vertical="top" wrapText="1"/>
      <protection locked="0"/>
    </xf>
    <xf numFmtId="0" fontId="4" fillId="60" borderId="33" xfId="3" applyFont="1" applyFill="1" applyBorder="1" applyAlignment="1" applyProtection="1">
      <alignment vertical="top" wrapText="1"/>
      <protection locked="0"/>
    </xf>
    <xf numFmtId="43" fontId="4" fillId="0" borderId="0" xfId="1" applyFont="1" applyFill="1" applyProtection="1">
      <protection locked="0"/>
    </xf>
    <xf numFmtId="0" fontId="9" fillId="60" borderId="32" xfId="0" applyFont="1" applyFill="1" applyBorder="1" applyAlignment="1" applyProtection="1">
      <alignment vertical="top" wrapText="1"/>
      <protection locked="0"/>
    </xf>
    <xf numFmtId="0" fontId="9" fillId="60" borderId="33" xfId="0" applyFont="1" applyFill="1" applyBorder="1" applyAlignment="1" applyProtection="1">
      <alignment vertical="top" wrapText="1"/>
      <protection locked="0"/>
    </xf>
    <xf numFmtId="0" fontId="9" fillId="15" borderId="31" xfId="3" applyFont="1" applyFill="1" applyBorder="1" applyAlignment="1" applyProtection="1">
      <alignment vertical="top" wrapText="1"/>
      <protection locked="0"/>
    </xf>
    <xf numFmtId="0" fontId="4" fillId="15" borderId="92" xfId="3" applyFont="1" applyFill="1" applyBorder="1" applyAlignment="1" applyProtection="1">
      <alignment vertical="top" wrapText="1"/>
      <protection locked="0"/>
    </xf>
    <xf numFmtId="43" fontId="4" fillId="60" borderId="93" xfId="1" applyFont="1" applyFill="1" applyBorder="1" applyProtection="1">
      <protection locked="0"/>
    </xf>
    <xf numFmtId="43" fontId="4" fillId="60" borderId="94" xfId="1" applyFont="1" applyFill="1" applyBorder="1" applyProtection="1">
      <protection locked="0"/>
    </xf>
    <xf numFmtId="0" fontId="6" fillId="17" borderId="95" xfId="3" applyFont="1" applyFill="1" applyBorder="1" applyAlignment="1" applyProtection="1">
      <alignment wrapText="1"/>
    </xf>
    <xf numFmtId="0" fontId="7" fillId="17" borderId="95" xfId="3" applyFont="1" applyFill="1" applyBorder="1" applyProtection="1"/>
    <xf numFmtId="0" fontId="7" fillId="17" borderId="96" xfId="3" applyFont="1" applyFill="1" applyBorder="1" applyProtection="1"/>
    <xf numFmtId="0" fontId="62" fillId="0" borderId="0" xfId="3" applyFont="1" applyProtection="1"/>
    <xf numFmtId="0" fontId="62" fillId="60" borderId="31" xfId="3" applyFont="1" applyFill="1" applyBorder="1" applyAlignment="1" applyProtection="1">
      <alignment vertical="top" wrapText="1"/>
      <protection locked="0"/>
    </xf>
    <xf numFmtId="0" fontId="4" fillId="61" borderId="32" xfId="3" applyFont="1" applyFill="1" applyBorder="1" applyAlignment="1" applyProtection="1">
      <alignment vertical="top" wrapText="1"/>
      <protection locked="0"/>
    </xf>
    <xf numFmtId="0" fontId="4" fillId="61" borderId="33" xfId="3" applyFont="1" applyFill="1" applyBorder="1" applyAlignment="1" applyProtection="1">
      <alignment vertical="top" wrapText="1"/>
      <protection locked="0"/>
    </xf>
    <xf numFmtId="43" fontId="4" fillId="15" borderId="0" xfId="1" applyFont="1" applyFill="1" applyAlignment="1" applyProtection="1">
      <alignment wrapText="1"/>
      <protection locked="0"/>
    </xf>
    <xf numFmtId="0" fontId="4" fillId="60" borderId="93" xfId="3" applyFont="1" applyFill="1" applyBorder="1" applyProtection="1"/>
    <xf numFmtId="0" fontId="4" fillId="60" borderId="94" xfId="3" applyFont="1" applyFill="1" applyBorder="1" applyAlignment="1" applyProtection="1">
      <alignment vertical="top" wrapText="1"/>
      <protection locked="0"/>
    </xf>
    <xf numFmtId="44" fontId="4" fillId="60" borderId="33" xfId="2" applyFont="1" applyFill="1" applyBorder="1" applyAlignment="1" applyProtection="1">
      <alignment vertical="top" wrapText="1"/>
      <protection locked="0"/>
    </xf>
    <xf numFmtId="0" fontId="62" fillId="15" borderId="31" xfId="3" applyFont="1" applyFill="1" applyBorder="1" applyAlignment="1" applyProtection="1">
      <alignment vertical="top" wrapText="1"/>
      <protection locked="0"/>
    </xf>
    <xf numFmtId="0" fontId="62" fillId="15" borderId="31" xfId="3" applyFont="1" applyFill="1" applyBorder="1" applyAlignment="1" applyProtection="1">
      <alignment horizontal="left" vertical="top" wrapText="1"/>
      <protection locked="0"/>
    </xf>
    <xf numFmtId="0" fontId="62" fillId="60" borderId="92" xfId="3" applyFont="1" applyFill="1" applyBorder="1" applyAlignment="1" applyProtection="1">
      <alignment vertical="top" wrapText="1"/>
      <protection locked="0"/>
    </xf>
    <xf numFmtId="0" fontId="54" fillId="60" borderId="92" xfId="3" applyFont="1" applyFill="1" applyBorder="1" applyAlignment="1" applyProtection="1">
      <alignment horizontal="left" vertical="top" wrapText="1"/>
      <protection locked="0"/>
    </xf>
    <xf numFmtId="43" fontId="4" fillId="0" borderId="0" xfId="1" applyFont="1" applyFill="1" applyAlignment="1" applyProtection="1">
      <alignment wrapText="1"/>
      <protection locked="0"/>
    </xf>
    <xf numFmtId="43" fontId="62" fillId="60" borderId="0" xfId="1" applyFont="1" applyFill="1" applyAlignment="1" applyProtection="1">
      <alignment wrapText="1"/>
      <protection locked="0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61.28515625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2.28515625" customWidth="1"/>
  </cols>
  <sheetData>
    <row r="1" spans="1:28" ht="18">
      <c r="B1" s="126" t="s">
        <v>31</v>
      </c>
      <c r="C1" s="1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>
      <c r="B2" s="127" t="s">
        <v>0</v>
      </c>
      <c r="C2" s="127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B3" s="127" t="s">
        <v>1</v>
      </c>
      <c r="C3" s="127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>
      <c r="B4" s="127" t="s">
        <v>92</v>
      </c>
      <c r="C4" s="127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.5" customHeight="1">
      <c r="A5" s="26"/>
      <c r="B5" s="26"/>
      <c r="C5" s="26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>
      <c r="A6" s="27"/>
      <c r="B6" s="28" t="s">
        <v>2</v>
      </c>
      <c r="C6" s="29" t="s">
        <v>68</v>
      </c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.25" customHeight="1" thickTop="1">
      <c r="A7" s="30"/>
      <c r="B7" s="31"/>
      <c r="C7" s="32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>
      <c r="A8" s="33" t="s">
        <v>4</v>
      </c>
      <c r="B8" s="34"/>
      <c r="C8" s="35">
        <f>SUM(EASTERNFL:VALENCIA!C8)</f>
        <v>34240875.830000006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.5" customHeight="1">
      <c r="A9" s="36"/>
      <c r="B9" s="37"/>
      <c r="C9" s="38"/>
      <c r="D9" s="5"/>
      <c r="E9" s="1"/>
      <c r="F9" s="6"/>
      <c r="G9" s="7"/>
      <c r="H9" s="8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5" customHeight="1">
      <c r="A10" s="39" t="s">
        <v>5</v>
      </c>
      <c r="B10" s="40"/>
      <c r="C10" s="41">
        <f>SUM(EASTERNFL:VALENCIA!C10)</f>
        <v>46062240.5</v>
      </c>
      <c r="D10" s="5"/>
      <c r="E10" s="1"/>
      <c r="F10" s="130"/>
      <c r="G10" s="112" t="s">
        <v>64</v>
      </c>
      <c r="H10" s="131"/>
      <c r="I10" s="12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>
      <c r="A11" s="39" t="s">
        <v>6</v>
      </c>
      <c r="B11" s="40"/>
      <c r="C11" s="41">
        <f>SUM(EASTERNFL:VALENCIA!C11)</f>
        <v>4148500.1200000006</v>
      </c>
      <c r="D11" s="5"/>
      <c r="E11" s="1"/>
      <c r="F11" s="132"/>
      <c r="G11" s="122" t="s">
        <v>65</v>
      </c>
      <c r="H11" s="122"/>
      <c r="I11" s="12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5.75">
      <c r="A12" s="42" t="s">
        <v>7</v>
      </c>
      <c r="B12" s="40"/>
      <c r="C12" s="41">
        <f>SUM(EASTERNFL:VALENCIA!C12)</f>
        <v>4978839.08</v>
      </c>
      <c r="D12" s="5"/>
      <c r="E12" s="1"/>
      <c r="F12" s="133" t="s">
        <v>93</v>
      </c>
      <c r="G12" s="70"/>
      <c r="H12" s="7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6.5" thickBot="1">
      <c r="A13" s="43" t="s">
        <v>8</v>
      </c>
      <c r="B13" s="44"/>
      <c r="C13" s="45">
        <f>SUM(C10:C12)</f>
        <v>55189579.699999996</v>
      </c>
      <c r="D13" s="5"/>
      <c r="E13" s="1"/>
      <c r="F13" s="134">
        <f>B15+B16</f>
        <v>42574483.960000008</v>
      </c>
      <c r="G13" s="70" t="s">
        <v>9</v>
      </c>
      <c r="H13" s="7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6.5" thickBot="1">
      <c r="A14" s="46" t="s">
        <v>10</v>
      </c>
      <c r="B14" s="40"/>
      <c r="C14" s="47"/>
      <c r="D14" s="12"/>
      <c r="E14" s="1"/>
      <c r="F14" s="135">
        <f>SUM(B17:B24)</f>
        <v>14374013.439999999</v>
      </c>
      <c r="G14" s="70" t="s">
        <v>11</v>
      </c>
      <c r="H14" s="7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>
      <c r="A15" s="48" t="s">
        <v>12</v>
      </c>
      <c r="B15" s="49">
        <f>SUM(EASTERNFL:VALENCIA!B15)</f>
        <v>27173299.460000005</v>
      </c>
      <c r="C15" s="47"/>
      <c r="D15" s="12"/>
      <c r="E15" s="1"/>
      <c r="F15" s="136"/>
      <c r="G15" s="70"/>
      <c r="H15" s="70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5.75">
      <c r="A16" s="48" t="s">
        <v>13</v>
      </c>
      <c r="B16" s="49">
        <f>SUM(EASTERNFL:VALENCIA!B16)</f>
        <v>15401184.500000002</v>
      </c>
      <c r="C16" s="47"/>
      <c r="D16" s="12"/>
      <c r="E16" s="1"/>
      <c r="F16" s="134">
        <f>F13+F14</f>
        <v>56948497.400000006</v>
      </c>
      <c r="G16" s="70" t="s">
        <v>14</v>
      </c>
      <c r="H16" s="7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9" ht="15.75">
      <c r="A17" s="48" t="s">
        <v>15</v>
      </c>
      <c r="B17" s="49">
        <f>SUM(EASTERNFL:VALENCIA!B17)</f>
        <v>5721905.0700000003</v>
      </c>
      <c r="C17" s="47"/>
      <c r="D17" s="12"/>
      <c r="E17" s="1"/>
      <c r="F17" s="137">
        <f>F14/F16</f>
        <v>0.25240373488765655</v>
      </c>
      <c r="G17" s="73" t="s">
        <v>16</v>
      </c>
      <c r="H17" s="74"/>
      <c r="I17" s="13"/>
    </row>
    <row r="18" spans="1:9" ht="15.75">
      <c r="A18" s="48" t="s">
        <v>17</v>
      </c>
      <c r="B18" s="49">
        <f>SUM(EASTERNFL:VALENCIA!B18)</f>
        <v>261880.33000000002</v>
      </c>
      <c r="C18" s="47"/>
      <c r="D18" s="12"/>
      <c r="E18" s="1"/>
      <c r="F18" s="1"/>
      <c r="G18" s="14"/>
      <c r="H18" s="1"/>
      <c r="I18" s="1"/>
    </row>
    <row r="19" spans="1:9" ht="15.75">
      <c r="A19" s="48" t="s">
        <v>18</v>
      </c>
      <c r="B19" s="49">
        <f>SUM(EASTERNFL:VALENCIA!B19)</f>
        <v>959753.89</v>
      </c>
      <c r="C19" s="47"/>
      <c r="D19" s="12"/>
      <c r="E19" s="1"/>
      <c r="F19" s="1"/>
      <c r="G19" s="14"/>
      <c r="H19" s="1"/>
      <c r="I19" s="1"/>
    </row>
    <row r="20" spans="1:9" ht="15.75">
      <c r="A20" s="48" t="s">
        <v>19</v>
      </c>
      <c r="B20" s="49">
        <f>SUM(EASTERNFL:VALENCIA!B20)</f>
        <v>894225.07</v>
      </c>
      <c r="C20" s="47"/>
      <c r="D20" s="12"/>
      <c r="E20" s="1"/>
      <c r="F20" s="1"/>
      <c r="G20" s="1"/>
      <c r="H20" s="1"/>
      <c r="I20" s="1"/>
    </row>
    <row r="21" spans="1:9" ht="15.75">
      <c r="A21" s="48" t="s">
        <v>20</v>
      </c>
      <c r="B21" s="49">
        <f>SUM(EASTERNFL:VALENCIA!B21)</f>
        <v>392162.13</v>
      </c>
      <c r="C21" s="47"/>
      <c r="D21" s="12"/>
      <c r="E21" s="1"/>
      <c r="F21" s="1"/>
      <c r="G21" s="1"/>
      <c r="H21" s="1"/>
      <c r="I21" s="1"/>
    </row>
    <row r="22" spans="1:9" ht="15.75">
      <c r="A22" s="50" t="s">
        <v>21</v>
      </c>
      <c r="B22" s="49">
        <f>SUM(EASTERNFL:VALENCIA!B22)</f>
        <v>296646.03000000003</v>
      </c>
      <c r="C22" s="47"/>
      <c r="D22" s="12"/>
      <c r="E22" s="1"/>
      <c r="F22" s="1"/>
      <c r="G22" s="1"/>
      <c r="H22" s="1"/>
      <c r="I22" s="1"/>
    </row>
    <row r="23" spans="1:9" ht="15.75">
      <c r="A23" s="48" t="s">
        <v>22</v>
      </c>
      <c r="B23" s="49">
        <f>SUM(EASTERNFL:VALENCIA!B23)</f>
        <v>4359396.6399999997</v>
      </c>
      <c r="C23" s="47"/>
      <c r="D23" s="12"/>
      <c r="E23" s="1"/>
      <c r="F23" s="1"/>
      <c r="G23" s="1"/>
      <c r="H23" s="1"/>
      <c r="I23" s="1"/>
    </row>
    <row r="24" spans="1:9" ht="15.75">
      <c r="A24" s="42" t="s">
        <v>23</v>
      </c>
      <c r="B24" s="51">
        <f>SUM(EASTERNFL:VALENCIA!B24)</f>
        <v>1488044.28</v>
      </c>
      <c r="C24" s="47"/>
      <c r="D24" s="15"/>
      <c r="E24" s="1"/>
      <c r="F24" s="1"/>
      <c r="G24" s="1"/>
      <c r="H24" s="1"/>
      <c r="I24" s="1"/>
    </row>
    <row r="25" spans="1:9" ht="15.75">
      <c r="A25" s="46" t="s">
        <v>24</v>
      </c>
      <c r="B25" s="40"/>
      <c r="C25" s="52">
        <f>SUM(B15:B24)</f>
        <v>56948497.400000013</v>
      </c>
      <c r="D25" s="15"/>
      <c r="E25" s="1"/>
      <c r="F25" s="1"/>
      <c r="G25" s="1"/>
      <c r="H25" s="1"/>
      <c r="I25" s="1"/>
    </row>
    <row r="26" spans="1:9" ht="15.75">
      <c r="A26" s="46"/>
      <c r="B26" s="40"/>
      <c r="C26" s="47"/>
      <c r="D26" s="15"/>
      <c r="E26" s="1"/>
      <c r="F26" s="1"/>
      <c r="G26" s="1"/>
      <c r="H26" s="1"/>
      <c r="I26" s="1"/>
    </row>
    <row r="27" spans="1:9" ht="14.25" customHeight="1" thickBot="1">
      <c r="A27" s="46" t="s">
        <v>25</v>
      </c>
      <c r="B27" s="40"/>
      <c r="C27" s="53">
        <f>C8+C13-C25</f>
        <v>32481958.129999988</v>
      </c>
      <c r="D27" s="1"/>
      <c r="E27" s="1"/>
      <c r="F27" s="1"/>
      <c r="G27" s="1"/>
      <c r="H27" s="1"/>
      <c r="I27" s="1"/>
    </row>
    <row r="28" spans="1:9" ht="16.5" thickTop="1" thickBot="1">
      <c r="A28" s="16"/>
      <c r="B28" s="17"/>
      <c r="C28" s="18"/>
      <c r="D28" s="1"/>
      <c r="E28" s="1"/>
      <c r="F28" s="1"/>
      <c r="G28" s="1"/>
      <c r="H28" s="1"/>
      <c r="I28" s="1"/>
    </row>
    <row r="29" spans="1:9" ht="15.75" thickTop="1">
      <c r="A29" s="19" t="s">
        <v>26</v>
      </c>
      <c r="B29" s="19"/>
      <c r="C29" s="1"/>
      <c r="D29" s="1"/>
      <c r="E29" s="1"/>
      <c r="F29" s="1"/>
      <c r="G29" s="1"/>
      <c r="H29" s="1"/>
      <c r="I29" s="1"/>
    </row>
    <row r="30" spans="1:9" ht="51" customHeight="1">
      <c r="A30" s="161" t="s">
        <v>94</v>
      </c>
      <c r="B30" s="128"/>
      <c r="C30" s="129"/>
      <c r="D30" s="1"/>
      <c r="E30" s="1"/>
      <c r="F30" s="1"/>
      <c r="G30" s="1"/>
      <c r="H30" s="1"/>
      <c r="I30" s="1"/>
    </row>
    <row r="31" spans="1:9">
      <c r="A31" s="19" t="s">
        <v>27</v>
      </c>
      <c r="B31" s="19"/>
      <c r="C31" s="1"/>
      <c r="D31" s="1"/>
      <c r="E31" s="1"/>
      <c r="F31" s="1"/>
      <c r="G31" s="1"/>
      <c r="H31" s="1"/>
      <c r="I31" s="1"/>
    </row>
    <row r="32" spans="1:9" ht="28.5" customHeight="1">
      <c r="A32" s="161" t="s">
        <v>95</v>
      </c>
      <c r="B32" s="124"/>
      <c r="C32" s="125"/>
      <c r="D32" s="1"/>
      <c r="E32" s="1"/>
      <c r="F32" s="1"/>
      <c r="G32" s="1"/>
      <c r="H32" s="1"/>
      <c r="I32" s="1"/>
    </row>
    <row r="34" spans="1:4">
      <c r="A34" s="1"/>
      <c r="B34" s="1"/>
      <c r="C34" s="1"/>
      <c r="D34" s="15"/>
    </row>
    <row r="35" spans="1:4" hidden="1">
      <c r="A35" s="20" t="s">
        <v>28</v>
      </c>
      <c r="B35" s="15"/>
      <c r="C35" s="15"/>
      <c r="D35" s="15"/>
    </row>
    <row r="36" spans="1:4" hidden="1">
      <c r="A36" s="1"/>
      <c r="B36" s="15"/>
      <c r="C36" s="15"/>
      <c r="D36" s="15"/>
    </row>
    <row r="37" spans="1:4" hidden="1">
      <c r="A37" s="1"/>
      <c r="B37" s="15"/>
      <c r="C37" s="15"/>
      <c r="D37" s="15"/>
    </row>
    <row r="38" spans="1:4" hidden="1">
      <c r="A38" s="1"/>
      <c r="B38" s="15"/>
      <c r="C38" s="15"/>
      <c r="D38" s="15"/>
    </row>
    <row r="39" spans="1:4" hidden="1">
      <c r="A39" s="1"/>
      <c r="B39" s="15"/>
      <c r="C39" s="15"/>
      <c r="D39" s="15"/>
    </row>
    <row r="40" spans="1:4" hidden="1">
      <c r="A40" s="1"/>
      <c r="B40" s="15"/>
      <c r="C40" s="15"/>
      <c r="D40" s="15"/>
    </row>
    <row r="41" spans="1:4" hidden="1">
      <c r="A41" s="1"/>
      <c r="B41" s="15"/>
      <c r="C41" s="15"/>
      <c r="D41" s="15"/>
    </row>
    <row r="42" spans="1:4" hidden="1">
      <c r="A42" s="1"/>
      <c r="B42" s="15"/>
      <c r="C42" s="15"/>
      <c r="D42" s="15"/>
    </row>
    <row r="43" spans="1:4" hidden="1">
      <c r="A43" s="1"/>
      <c r="B43" s="15"/>
      <c r="C43" s="15"/>
      <c r="D43" s="15"/>
    </row>
    <row r="44" spans="1:4" hidden="1">
      <c r="A44" s="1"/>
      <c r="B44" s="15"/>
      <c r="C44" s="15"/>
      <c r="D44" s="15"/>
    </row>
    <row r="45" spans="1:4" hidden="1">
      <c r="A45" s="1"/>
      <c r="B45" s="15"/>
      <c r="C45" s="15"/>
      <c r="D45" s="15"/>
    </row>
    <row r="46" spans="1:4" hidden="1">
      <c r="A46" s="1"/>
      <c r="B46" s="15"/>
      <c r="C46" s="15"/>
      <c r="D46" s="15"/>
    </row>
    <row r="47" spans="1:4" hidden="1">
      <c r="A47" s="1"/>
      <c r="B47" s="15"/>
      <c r="C47" s="15"/>
      <c r="D47" s="15"/>
    </row>
    <row r="48" spans="1:4" hidden="1">
      <c r="A48" s="1"/>
      <c r="B48" s="15"/>
      <c r="C48" s="15"/>
      <c r="D48" s="15"/>
    </row>
    <row r="49" spans="1:4" hidden="1">
      <c r="A49" s="1"/>
      <c r="B49" s="15"/>
      <c r="C49" s="15"/>
      <c r="D49" s="15"/>
    </row>
    <row r="50" spans="1:4" hidden="1">
      <c r="A50" s="1"/>
      <c r="B50" s="15"/>
      <c r="C50" s="15"/>
      <c r="D50" s="15"/>
    </row>
    <row r="51" spans="1:4" hidden="1">
      <c r="A51" s="1"/>
      <c r="B51" s="15"/>
      <c r="C51" s="15"/>
      <c r="D51" s="15"/>
    </row>
    <row r="53" spans="1:4">
      <c r="A53" s="102"/>
    </row>
    <row r="54" spans="1:4" ht="14.25" customHeight="1">
      <c r="A54" s="10"/>
      <c r="B54" s="1"/>
      <c r="C54" s="1"/>
      <c r="D54" s="1"/>
    </row>
    <row r="56" spans="1:4" ht="23.25" hidden="1">
      <c r="A56" s="21" t="s">
        <v>29</v>
      </c>
      <c r="B56" s="22" t="s">
        <v>30</v>
      </c>
      <c r="C56" s="23"/>
      <c r="D56" s="1"/>
    </row>
    <row r="57" spans="1:4" hidden="1">
      <c r="A57" s="24" t="s">
        <v>59</v>
      </c>
      <c r="B57" s="25"/>
      <c r="C57" s="23"/>
      <c r="D57" s="1"/>
    </row>
    <row r="58" spans="1:4" hidden="1">
      <c r="A58" s="24" t="s">
        <v>57</v>
      </c>
      <c r="B58" s="25"/>
      <c r="C58" s="23"/>
      <c r="D58" s="1"/>
    </row>
    <row r="59" spans="1:4" hidden="1">
      <c r="A59" s="24" t="s">
        <v>58</v>
      </c>
      <c r="B59" s="25"/>
      <c r="C59" s="23"/>
      <c r="D59" s="1"/>
    </row>
    <row r="60" spans="1:4" hidden="1">
      <c r="A60" s="24" t="s">
        <v>56</v>
      </c>
      <c r="B60" s="25"/>
      <c r="C60" s="23"/>
      <c r="D60" s="1"/>
    </row>
    <row r="61" spans="1:4" hidden="1">
      <c r="A61" s="24" t="s">
        <v>32</v>
      </c>
      <c r="B61" s="25"/>
      <c r="C61" s="23"/>
      <c r="D61" s="1"/>
    </row>
    <row r="62" spans="1:4" hidden="1">
      <c r="A62" s="24" t="s">
        <v>55</v>
      </c>
      <c r="B62" s="25"/>
      <c r="C62" s="23"/>
      <c r="D62" s="1"/>
    </row>
    <row r="63" spans="1:4" hidden="1">
      <c r="A63" s="24" t="s">
        <v>49</v>
      </c>
      <c r="B63" s="25"/>
      <c r="C63" s="23"/>
      <c r="D63" s="1"/>
    </row>
    <row r="64" spans="1:4" hidden="1">
      <c r="A64" s="24" t="s">
        <v>53</v>
      </c>
      <c r="B64" s="25"/>
      <c r="C64" s="23"/>
      <c r="D64" s="1"/>
    </row>
    <row r="65" spans="1:3" hidden="1">
      <c r="A65" s="24" t="s">
        <v>54</v>
      </c>
      <c r="B65" s="25"/>
      <c r="C65" s="23"/>
    </row>
    <row r="66" spans="1:3" hidden="1">
      <c r="A66" s="24" t="s">
        <v>52</v>
      </c>
      <c r="B66" s="25"/>
      <c r="C66" s="23"/>
    </row>
    <row r="67" spans="1:3" hidden="1">
      <c r="A67" s="24" t="s">
        <v>51</v>
      </c>
      <c r="B67" s="25"/>
      <c r="C67" s="23"/>
    </row>
    <row r="68" spans="1:3" hidden="1">
      <c r="A68" s="24" t="s">
        <v>50</v>
      </c>
      <c r="B68" s="25"/>
      <c r="C68" s="23"/>
    </row>
    <row r="69" spans="1:3" hidden="1">
      <c r="A69" s="24" t="s">
        <v>48</v>
      </c>
      <c r="B69" s="25"/>
      <c r="C69" s="23"/>
    </row>
    <row r="70" spans="1:3" hidden="1">
      <c r="A70" s="24" t="s">
        <v>46</v>
      </c>
      <c r="B70" s="25"/>
      <c r="C70" s="23"/>
    </row>
    <row r="71" spans="1:3" hidden="1">
      <c r="A71" s="24" t="s">
        <v>45</v>
      </c>
      <c r="B71" s="25"/>
      <c r="C71" s="23"/>
    </row>
    <row r="72" spans="1:3" hidden="1">
      <c r="A72" s="24" t="s">
        <v>44</v>
      </c>
      <c r="B72" s="25"/>
      <c r="C72" s="23"/>
    </row>
    <row r="73" spans="1:3" hidden="1">
      <c r="A73" s="24" t="s">
        <v>43</v>
      </c>
      <c r="B73" s="25"/>
      <c r="C73" s="23"/>
    </row>
    <row r="74" spans="1:3" hidden="1">
      <c r="A74" s="24" t="s">
        <v>42</v>
      </c>
      <c r="B74" s="25"/>
      <c r="C74" s="23"/>
    </row>
    <row r="75" spans="1:3" hidden="1">
      <c r="A75" s="24" t="s">
        <v>41</v>
      </c>
      <c r="B75" s="25"/>
      <c r="C75" s="23"/>
    </row>
    <row r="76" spans="1:3" hidden="1">
      <c r="A76" s="24" t="s">
        <v>40</v>
      </c>
      <c r="B76" s="25"/>
      <c r="C76" s="23"/>
    </row>
    <row r="77" spans="1:3" hidden="1">
      <c r="A77" s="24" t="s">
        <v>37</v>
      </c>
      <c r="B77" s="25"/>
      <c r="C77" s="23"/>
    </row>
    <row r="78" spans="1:3" hidden="1">
      <c r="A78" s="24" t="s">
        <v>36</v>
      </c>
      <c r="B78" s="25"/>
      <c r="C78" s="23"/>
    </row>
    <row r="79" spans="1:3" hidden="1">
      <c r="A79" s="24" t="s">
        <v>35</v>
      </c>
      <c r="B79" s="25"/>
      <c r="C79" s="23"/>
    </row>
    <row r="80" spans="1:3" hidden="1">
      <c r="A80" s="24" t="s">
        <v>39</v>
      </c>
      <c r="B80" s="25"/>
      <c r="C80" s="23"/>
    </row>
    <row r="81" spans="1:3" hidden="1">
      <c r="A81" s="24" t="s">
        <v>38</v>
      </c>
      <c r="B81" s="25"/>
      <c r="C81" s="23"/>
    </row>
    <row r="82" spans="1:3" hidden="1">
      <c r="A82" s="24" t="s">
        <v>47</v>
      </c>
      <c r="B82" s="25"/>
      <c r="C82" s="23"/>
    </row>
    <row r="83" spans="1:3" hidden="1">
      <c r="A83" s="24" t="s">
        <v>34</v>
      </c>
      <c r="B83" s="25"/>
      <c r="C83" s="23"/>
    </row>
    <row r="84" spans="1:3" hidden="1">
      <c r="A84" s="24" t="s">
        <v>33</v>
      </c>
      <c r="B84" s="25"/>
      <c r="C84" s="23"/>
    </row>
    <row r="85" spans="1:3" hidden="1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</sheetData>
  <sheetProtection formatColumns="0"/>
  <conditionalFormatting sqref="A30">
    <cfRule type="expression" dxfId="169" priority="6">
      <formula>$C$12&lt;&gt;0</formula>
    </cfRule>
  </conditionalFormatting>
  <conditionalFormatting sqref="A29">
    <cfRule type="expression" dxfId="168" priority="5">
      <formula>$C$12&lt;&gt;0</formula>
    </cfRule>
  </conditionalFormatting>
  <conditionalFormatting sqref="A32:C32">
    <cfRule type="expression" dxfId="167" priority="4">
      <formula>$B$24&lt;&gt;0</formula>
    </cfRule>
  </conditionalFormatting>
  <conditionalFormatting sqref="A31">
    <cfRule type="expression" dxfId="166" priority="3">
      <formula>$B$24&lt;&gt;0</formula>
    </cfRule>
  </conditionalFormatting>
  <conditionalFormatting sqref="A12">
    <cfRule type="expression" dxfId="165" priority="2">
      <formula>$C$12&lt;&gt;0</formula>
    </cfRule>
  </conditionalFormatting>
  <conditionalFormatting sqref="A24">
    <cfRule type="expression" dxfId="164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82216.580000000075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485951.68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17331.419999999998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503283.1</v>
      </c>
      <c r="D13" s="66"/>
      <c r="F13" s="75">
        <v>258642.55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203148.47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27292.25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231350.3</v>
      </c>
      <c r="C16" s="95"/>
      <c r="D16" s="63"/>
      <c r="F16" s="75">
        <v>461791.02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0.43991429283315209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203148.47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461791.02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123708.66000000003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1" priority="5">
      <formula>$C$12&lt;&gt;0</formula>
    </cfRule>
  </conditionalFormatting>
  <conditionalFormatting sqref="A29">
    <cfRule type="expression" dxfId="120" priority="4">
      <formula>$C$12&lt;&gt;0</formula>
    </cfRule>
  </conditionalFormatting>
  <conditionalFormatting sqref="A31">
    <cfRule type="expression" dxfId="119" priority="3">
      <formula>$B$24&lt;&gt;0</formula>
    </cfRule>
  </conditionalFormatting>
  <conditionalFormatting sqref="A12">
    <cfRule type="expression" dxfId="118" priority="2">
      <formula>$C$12&lt;&gt;0</formula>
    </cfRule>
  </conditionalFormatting>
  <conditionalFormatting sqref="A24">
    <cfRule type="expression" dxfId="11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752096.75000000047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3616467.9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1407.97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3617875.87</v>
      </c>
      <c r="D13" s="66"/>
      <c r="F13" s="75">
        <v>3371850.98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754452.74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2897124.09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474726.89</v>
      </c>
      <c r="C16" s="95"/>
      <c r="D16" s="63"/>
      <c r="F16" s="75">
        <v>4126303.7199999997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375753.74</v>
      </c>
      <c r="C17" s="95"/>
      <c r="D17" s="63"/>
      <c r="F17" s="72">
        <v>0.18283984679634779</v>
      </c>
      <c r="G17" s="73" t="s">
        <v>16</v>
      </c>
      <c r="H17" s="74"/>
    </row>
    <row r="18" spans="1:8">
      <c r="A18" s="96" t="s">
        <v>17</v>
      </c>
      <c r="B18" s="97">
        <v>177858.04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73901.95</v>
      </c>
      <c r="C23" s="95"/>
      <c r="D23" s="63"/>
    </row>
    <row r="24" spans="1:8">
      <c r="A24" s="89" t="s">
        <v>23</v>
      </c>
      <c r="B24" s="99">
        <v>126939.01</v>
      </c>
      <c r="C24" s="95"/>
      <c r="D24" s="62"/>
    </row>
    <row r="25" spans="1:8" ht="12.75" customHeight="1">
      <c r="A25" s="94" t="s">
        <v>24</v>
      </c>
      <c r="B25" s="87"/>
      <c r="C25" s="100">
        <v>4126303.7199999997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243668.9000000013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66</v>
      </c>
      <c r="B30" s="140"/>
      <c r="C30" s="141"/>
    </row>
    <row r="31" spans="1:8">
      <c r="A31" s="58" t="s">
        <v>27</v>
      </c>
      <c r="B31" s="58"/>
    </row>
    <row r="32" spans="1:8" ht="25.5">
      <c r="A32" s="153" t="s">
        <v>72</v>
      </c>
      <c r="B32" s="143"/>
      <c r="C32" s="144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16" priority="2" operator="containsText" text="Interest Income">
      <formula>NOT(ISERROR(SEARCH("Interest Income",A30)))</formula>
    </cfRule>
    <cfRule type="expression" dxfId="115" priority="7">
      <formula>$C$12&lt;&gt;0</formula>
    </cfRule>
  </conditionalFormatting>
  <conditionalFormatting sqref="A29">
    <cfRule type="expression" dxfId="114" priority="6">
      <formula>$C$12&lt;&gt;0</formula>
    </cfRule>
  </conditionalFormatting>
  <conditionalFormatting sqref="A31">
    <cfRule type="expression" dxfId="113" priority="5">
      <formula>$B$24&lt;&gt;0</formula>
    </cfRule>
  </conditionalFormatting>
  <conditionalFormatting sqref="A12">
    <cfRule type="expression" dxfId="112" priority="4">
      <formula>$C$12&lt;&gt;0</formula>
    </cfRule>
  </conditionalFormatting>
  <conditionalFormatting sqref="A24">
    <cfRule type="expression" dxfId="111" priority="3">
      <formula>$B$24&lt;&gt;0</formula>
    </cfRule>
  </conditionalFormatting>
  <conditionalFormatting sqref="A32">
    <cfRule type="containsText" dxfId="110" priority="1" operator="containsText" text="Child Care Centers, Campus Cards, and Sustainability Council">
      <formula>NOT(ISERROR(SEARCH("Child Care Centers, Campus Cards, and Sustainability Council",A32)))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464096.81000000029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863565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215845.24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591302.99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1670713.23</v>
      </c>
      <c r="D13" s="66"/>
      <c r="F13" s="75">
        <v>1710111.1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241005.74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299946.87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1410164.23</v>
      </c>
      <c r="C16" s="95"/>
      <c r="D16" s="63"/>
      <c r="F16" s="75">
        <v>1951116.84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0.12352194141279615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235360.81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5644.93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1951116.84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183693.19999999995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73</v>
      </c>
      <c r="B30" s="140"/>
      <c r="C30" s="141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09" priority="1" operator="containsText" text="Cash contribution and loss revenue recovery recorded">
      <formula>NOT(ISERROR(SEARCH("Cash contribution and loss revenue recovery recorded",A30)))</formula>
    </cfRule>
    <cfRule type="expression" dxfId="108" priority="6">
      <formula>$C$12&lt;&gt;0</formula>
    </cfRule>
  </conditionalFormatting>
  <conditionalFormatting sqref="A29">
    <cfRule type="expression" dxfId="107" priority="5">
      <formula>$C$12&lt;&gt;0</formula>
    </cfRule>
  </conditionalFormatting>
  <conditionalFormatting sqref="A31">
    <cfRule type="expression" dxfId="106" priority="4">
      <formula>$B$24&lt;&gt;0</formula>
    </cfRule>
  </conditionalFormatting>
  <conditionalFormatting sqref="A12">
    <cfRule type="expression" dxfId="105" priority="3">
      <formula>$C$12&lt;&gt;0</formula>
    </cfRule>
  </conditionalFormatting>
  <conditionalFormatting sqref="A24">
    <cfRule type="expression" dxfId="104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49897.429999999935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233411.97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25272.54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39394.78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298079.29000000004</v>
      </c>
      <c r="D13" s="66"/>
      <c r="F13" s="75">
        <v>157738.45000000001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145771.63999999998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104912.08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52826.37</v>
      </c>
      <c r="C16" s="95"/>
      <c r="D16" s="63"/>
      <c r="F16" s="75">
        <v>303510.08999999997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0.48028597665402162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114376.29</v>
      </c>
      <c r="C23" s="95"/>
      <c r="D23" s="63"/>
    </row>
    <row r="24" spans="1:8">
      <c r="A24" s="89" t="s">
        <v>23</v>
      </c>
      <c r="B24" s="99">
        <v>31395.35</v>
      </c>
      <c r="C24" s="95"/>
      <c r="D24" s="62"/>
    </row>
    <row r="25" spans="1:8" ht="12.75" customHeight="1">
      <c r="A25" s="94" t="s">
        <v>24</v>
      </c>
      <c r="B25" s="87"/>
      <c r="C25" s="100">
        <v>303510.08999999997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44466.630000000005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74</v>
      </c>
      <c r="B30" s="140"/>
      <c r="C30" s="141"/>
    </row>
    <row r="31" spans="1:8">
      <c r="A31" s="58" t="s">
        <v>27</v>
      </c>
      <c r="B31" s="58"/>
    </row>
    <row r="32" spans="1:8">
      <c r="A32" s="153" t="s">
        <v>75</v>
      </c>
      <c r="B32" s="143"/>
      <c r="C32" s="144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03" priority="1" operator="containsText" text="Interest revenue.">
      <formula>NOT(ISERROR(SEARCH("Interest revenue.",A30)))</formula>
    </cfRule>
    <cfRule type="expression" dxfId="102" priority="7">
      <formula>$C$12&lt;&gt;0</formula>
    </cfRule>
  </conditionalFormatting>
  <conditionalFormatting sqref="A29">
    <cfRule type="expression" dxfId="101" priority="6">
      <formula>$C$12&lt;&gt;0</formula>
    </cfRule>
  </conditionalFormatting>
  <conditionalFormatting sqref="A31">
    <cfRule type="expression" dxfId="100" priority="5">
      <formula>$B$24&lt;&gt;0</formula>
    </cfRule>
  </conditionalFormatting>
  <conditionalFormatting sqref="A12">
    <cfRule type="expression" dxfId="99" priority="4">
      <formula>$C$12&lt;&gt;0</formula>
    </cfRule>
  </conditionalFormatting>
  <conditionalFormatting sqref="A24">
    <cfRule type="expression" dxfId="98" priority="3">
      <formula>$B$24&lt;&gt;0</formula>
    </cfRule>
  </conditionalFormatting>
  <conditionalFormatting sqref="A30 A32">
    <cfRule type="containsText" dxfId="97" priority="2" operator="containsText" text="Furniture and equipment for the Student Activities Building.">
      <formula>NOT(ISERROR(SEARCH("Furniture and equipment for the Student Activities Building.",A30)))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285192.60999999993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464086.26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28157.200000000001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20000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512243.46</v>
      </c>
      <c r="D13" s="66"/>
      <c r="F13" s="75">
        <v>555182.70000000007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503119.15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52063.55</v>
      </c>
      <c r="C16" s="95"/>
      <c r="D16" s="63"/>
      <c r="F16" s="75">
        <v>555182.70000000007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555182.70000000007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242253.36999999988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76</v>
      </c>
      <c r="B30" s="140"/>
      <c r="C30" s="141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96" priority="5">
      <formula>$C$12&lt;&gt;0</formula>
    </cfRule>
  </conditionalFormatting>
  <conditionalFormatting sqref="A29">
    <cfRule type="expression" dxfId="95" priority="4">
      <formula>$C$12&lt;&gt;0</formula>
    </cfRule>
  </conditionalFormatting>
  <conditionalFormatting sqref="A31">
    <cfRule type="expression" dxfId="94" priority="3">
      <formula>$B$24&lt;&gt;0</formula>
    </cfRule>
  </conditionalFormatting>
  <conditionalFormatting sqref="A12">
    <cfRule type="expression" dxfId="93" priority="2">
      <formula>$C$12&lt;&gt;0</formula>
    </cfRule>
  </conditionalFormatting>
  <conditionalFormatting sqref="A24">
    <cfRule type="expression" dxfId="9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1493691.27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1201692.1200000001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85818.099999999991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177470.81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1464981.0300000003</v>
      </c>
      <c r="D13" s="66"/>
      <c r="F13" s="75">
        <v>834179.36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577705.71000000008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93103.17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741076.19</v>
      </c>
      <c r="C16" s="95"/>
      <c r="D16" s="63"/>
      <c r="F16" s="75">
        <v>1411885.07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360474.02</v>
      </c>
      <c r="C17" s="95"/>
      <c r="D17" s="63"/>
      <c r="F17" s="72">
        <v>0.40917332598467099</v>
      </c>
      <c r="G17" s="73" t="s">
        <v>16</v>
      </c>
      <c r="H17" s="74"/>
    </row>
    <row r="18" spans="1:8">
      <c r="A18" s="96" t="s">
        <v>17</v>
      </c>
      <c r="B18" s="97">
        <v>3340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216780.9</v>
      </c>
      <c r="C23" s="95"/>
      <c r="D23" s="63"/>
    </row>
    <row r="24" spans="1:8">
      <c r="A24" s="89" t="s">
        <v>23</v>
      </c>
      <c r="B24" s="99">
        <v>-2889.21</v>
      </c>
      <c r="C24" s="95"/>
      <c r="D24" s="62"/>
    </row>
    <row r="25" spans="1:8" ht="12.75" customHeight="1">
      <c r="A25" s="94" t="s">
        <v>24</v>
      </c>
      <c r="B25" s="87"/>
      <c r="C25" s="100">
        <v>1411885.0699999998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1546787.2300000004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60" t="s">
        <v>77</v>
      </c>
      <c r="B30" s="140"/>
      <c r="C30" s="141"/>
    </row>
    <row r="31" spans="1:8">
      <c r="A31" s="58" t="s">
        <v>27</v>
      </c>
      <c r="B31" s="58"/>
    </row>
    <row r="32" spans="1:8" ht="25.5">
      <c r="A32" s="145" t="s">
        <v>78</v>
      </c>
      <c r="B32" s="143"/>
      <c r="C32" s="144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91" priority="1" operator="containsText" text="Interest earned for 2020-21 totaled $922.29 and lost revenue recovered from HEERF grant totaled $89,919.59">
      <formula>NOT(ISERROR(SEARCH("Interest earned for 2020-21 totaled $922.29 and lost revenue recovered from HEERF grant totaled $89,919.59",A30)))</formula>
    </cfRule>
    <cfRule type="expression" dxfId="90" priority="9">
      <formula>$C$12&lt;&gt;0</formula>
    </cfRule>
  </conditionalFormatting>
  <conditionalFormatting sqref="A29">
    <cfRule type="expression" dxfId="89" priority="8">
      <formula>$C$12&lt;&gt;0</formula>
    </cfRule>
  </conditionalFormatting>
  <conditionalFormatting sqref="A31">
    <cfRule type="expression" dxfId="88" priority="7">
      <formula>$B$24&lt;&gt;0</formula>
    </cfRule>
  </conditionalFormatting>
  <conditionalFormatting sqref="A12">
    <cfRule type="expression" dxfId="87" priority="6">
      <formula>$C$12&lt;&gt;0</formula>
    </cfRule>
  </conditionalFormatting>
  <conditionalFormatting sqref="A24">
    <cfRule type="expression" dxfId="86" priority="5">
      <formula>$B$24&lt;&gt;0</formula>
    </cfRule>
  </conditionalFormatting>
  <conditionalFormatting sqref="A32">
    <cfRule type="containsText" dxfId="85" priority="2" operator="containsText" text="Bad debt expense of $12,292.14 and accrued leave expense of $18,520.36">
      <formula>NOT(ISERROR(SEARCH("Bad debt expense of $12,292.14 and accrued leave expense of $18,520.36",A32)))</formula>
    </cfRule>
    <cfRule type="cellIs" dxfId="84" priority="3" operator="greaterThan">
      <formula>"A"</formula>
    </cfRule>
    <cfRule type="containsText" dxfId="83" priority="4" operator="containsText" text="Bad debt expense of $12,292.14 and accrued leave expense of $18,520.36">
      <formula>NOT(ISERROR(SEARCH("Bad debt expense of $12,292.14 and accrued leave expense of $18,520.36",A32)))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tabColor theme="6" tint="0.59999389629810485"/>
    <pageSetUpPr fitToPage="1"/>
  </sheetPr>
  <dimension ref="A1:AA47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13366984.940000003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8272853.2800000003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695421.72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8968275</v>
      </c>
      <c r="D13" s="66"/>
      <c r="F13" s="75">
        <v>8705760.1600000001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4657959.2799999993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7023003.04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1682757.12</v>
      </c>
      <c r="C16" s="95"/>
      <c r="D16" s="63"/>
      <c r="F16" s="75">
        <v>13363719.439999999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3893800.11</v>
      </c>
      <c r="C17" s="95"/>
      <c r="D17" s="63"/>
      <c r="F17" s="72">
        <v>0.34855260924274534</v>
      </c>
      <c r="G17" s="73" t="s">
        <v>16</v>
      </c>
      <c r="H17" s="74"/>
    </row>
    <row r="18" spans="1:8">
      <c r="A18" s="96" t="s">
        <v>17</v>
      </c>
      <c r="B18" s="97">
        <v>37808.54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453247.6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94175.93</v>
      </c>
      <c r="C22" s="95"/>
      <c r="D22" s="63"/>
    </row>
    <row r="23" spans="1:8">
      <c r="A23" s="96" t="s">
        <v>22</v>
      </c>
      <c r="B23" s="97">
        <v>178927.1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13363719.439999998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8971540.5000000075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C34" s="54"/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7" spans="1:4" ht="14.25" customHeight="1">
      <c r="A47" s="54"/>
    </row>
  </sheetData>
  <sheetProtection formatColumns="0"/>
  <conditionalFormatting sqref="A30">
    <cfRule type="containsText" dxfId="82" priority="1" operator="containsText" text="Adjust Fund Balance - Correction to reported amounts in SA Fee Reports, mainly stemming from FY16/17 system conversion.">
      <formula>NOT(ISERROR(SEARCH("Adjust Fund Balance - Correction to reported amounts in SA Fee Reports, mainly stemming from FY16/17 system conversion.",A30)))</formula>
    </cfRule>
    <cfRule type="expression" dxfId="81" priority="6">
      <formula>$C$12&lt;&gt;0</formula>
    </cfRule>
  </conditionalFormatting>
  <conditionalFormatting sqref="A29">
    <cfRule type="expression" dxfId="80" priority="5">
      <formula>$C$12&lt;&gt;0</formula>
    </cfRule>
  </conditionalFormatting>
  <conditionalFormatting sqref="A31">
    <cfRule type="expression" dxfId="79" priority="4">
      <formula>$B$24&lt;&gt;0</formula>
    </cfRule>
  </conditionalFormatting>
  <conditionalFormatting sqref="A12">
    <cfRule type="expression" dxfId="78" priority="3">
      <formula>$C$12&lt;&gt;0</formula>
    </cfRule>
  </conditionalFormatting>
  <conditionalFormatting sqref="A24">
    <cfRule type="expression" dxfId="77" priority="2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tabColor theme="6" tint="0.59999389629810485"/>
    <pageSetUpPr fitToPage="1"/>
  </sheetPr>
  <dimension ref="A1:AA46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63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38974.409999999989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104404.42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104404.42</v>
      </c>
      <c r="D13" s="66"/>
      <c r="F13" s="75">
        <v>88626.559999999998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88626.559999999998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88626.559999999998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88626.559999999998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54752.26999999999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38"/>
      <c r="C30" s="139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 ht="14.25" customHeight="1">
      <c r="A46" s="54"/>
    </row>
  </sheetData>
  <sheetProtection formatColumns="0"/>
  <conditionalFormatting sqref="A30">
    <cfRule type="containsText" dxfId="76" priority="1" operator="containsText" text="HEERF - Lost Revenue - Note:  Board of Trustees approved temporary suspension of collecting Student Activities Fees.  This amount is net of correction to PY for refund of Summer 2020 Student Activities Fees.">
      <formula>NOT(ISERROR(SEARCH("HEERF - Lost Revenue - Note:  Board of Trustees approved temporary suspension of collecting Student Activities Fees.  This amount is net of correction to PY for refund of Summer 2020 Student Activities Fees.",A30)))</formula>
    </cfRule>
    <cfRule type="expression" dxfId="75" priority="6">
      <formula>$C$12&lt;&gt;0</formula>
    </cfRule>
  </conditionalFormatting>
  <conditionalFormatting sqref="A29">
    <cfRule type="expression" dxfId="74" priority="5">
      <formula>$C$12&lt;&gt;0</formula>
    </cfRule>
  </conditionalFormatting>
  <conditionalFormatting sqref="A31">
    <cfRule type="expression" dxfId="73" priority="4">
      <formula>$B$24&lt;&gt;0</formula>
    </cfRule>
  </conditionalFormatting>
  <conditionalFormatting sqref="A12">
    <cfRule type="expression" dxfId="72" priority="3">
      <formula>$C$12&lt;&gt;0</formula>
    </cfRule>
  </conditionalFormatting>
  <conditionalFormatting sqref="A24">
    <cfRule type="expression" dxfId="71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>
    <tabColor theme="6" tint="0.59999389629810485"/>
    <pageSetUpPr fitToPage="1"/>
  </sheetPr>
  <dimension ref="A1:AA45"/>
  <sheetViews>
    <sheetView zoomScale="90" zoomScaleNormal="90" workbookViewId="0">
      <selection sqref="A1:A1048576"/>
    </sheetView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0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62722.64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62722.64</v>
      </c>
      <c r="D13" s="66"/>
      <c r="F13" s="75">
        <v>62722.64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62722.64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62722.64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62722.64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0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</sheetData>
  <sheetProtection formatColumns="0"/>
  <conditionalFormatting sqref="A30">
    <cfRule type="expression" dxfId="70" priority="6">
      <formula>$C$12&lt;&gt;0</formula>
    </cfRule>
  </conditionalFormatting>
  <conditionalFormatting sqref="A29">
    <cfRule type="expression" dxfId="69" priority="5">
      <formula>$C$12&lt;&gt;0</formula>
    </cfRule>
  </conditionalFormatting>
  <conditionalFormatting sqref="A31">
    <cfRule type="expression" dxfId="68" priority="4">
      <formula>$B$24&lt;&gt;0</formula>
    </cfRule>
  </conditionalFormatting>
  <conditionalFormatting sqref="A12">
    <cfRule type="expression" dxfId="67" priority="3">
      <formula>$C$12&lt;&gt;0</formula>
    </cfRule>
  </conditionalFormatting>
  <conditionalFormatting sqref="A24">
    <cfRule type="expression" dxfId="66" priority="2">
      <formula>$B$24&lt;&gt;0</formula>
    </cfRule>
  </conditionalFormatting>
  <conditionalFormatting sqref="A32">
    <cfRule type="expression" dxfId="65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3050364.29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2304664.2799999998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251082.18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510301.66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3066048.12</v>
      </c>
      <c r="D13" s="66"/>
      <c r="F13" s="75">
        <v>2041337.71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30318.46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1412563.99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628773.72</v>
      </c>
      <c r="C16" s="95"/>
      <c r="D16" s="63"/>
      <c r="F16" s="75">
        <v>2071656.17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1.4634889919981268E-2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30318.46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2071656.17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4044756.24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2" t="s">
        <v>79</v>
      </c>
      <c r="B30" s="157"/>
      <c r="C30" s="158"/>
    </row>
    <row r="31" spans="1:8">
      <c r="A31" s="58" t="s">
        <v>27</v>
      </c>
      <c r="B31" s="58"/>
    </row>
    <row r="32" spans="1:8">
      <c r="A32" s="118"/>
      <c r="B32" s="118"/>
      <c r="C32" s="119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64" priority="1" operator="containsText" text="Donations to the Baseball Program">
      <formula>NOT(ISERROR(SEARCH("Donations to the Baseball Program",A30)))</formula>
    </cfRule>
    <cfRule type="expression" dxfId="63" priority="7">
      <formula>$C$12&lt;&gt;0</formula>
    </cfRule>
  </conditionalFormatting>
  <conditionalFormatting sqref="A29">
    <cfRule type="expression" dxfId="62" priority="6">
      <formula>$C$12&lt;&gt;0</formula>
    </cfRule>
  </conditionalFormatting>
  <conditionalFormatting sqref="A31">
    <cfRule type="expression" dxfId="61" priority="5">
      <formula>$B$24&lt;&gt;0</formula>
    </cfRule>
  </conditionalFormatting>
  <conditionalFormatting sqref="A12">
    <cfRule type="expression" dxfId="60" priority="4">
      <formula>$C$12&lt;&gt;0</formula>
    </cfRule>
  </conditionalFormatting>
  <conditionalFormatting sqref="A24">
    <cfRule type="expression" dxfId="59" priority="3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theme="6" tint="0.59999389629810485"/>
    <pageSetUpPr fitToPage="1"/>
  </sheetPr>
  <dimension ref="A1:AA54"/>
  <sheetViews>
    <sheetView zoomScale="90" zoomScaleNormal="90" workbookViewId="0">
      <selection activeCell="A30" sqref="A30"/>
    </sheetView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296594.64000000013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1373171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269809.42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334942.53999999998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1977922.96</v>
      </c>
      <c r="D13" s="66"/>
      <c r="F13" s="75">
        <v>2062882.8800000001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169024.16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390203.28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1672679.6</v>
      </c>
      <c r="C16" s="95"/>
      <c r="D16" s="63"/>
      <c r="F16" s="75">
        <v>2231907.04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37245</v>
      </c>
      <c r="C17" s="95"/>
      <c r="D17" s="63"/>
      <c r="F17" s="72">
        <v>7.5730824344727193E-2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131779.16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2231907.04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42610.560000000056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70</v>
      </c>
      <c r="B30" s="140"/>
      <c r="C30" s="141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C34" s="54"/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63" priority="1" operator="containsText" text="Lost revenue recovered from HEERF funding as a result of a decline in enrollment due to coronavirus">
      <formula>NOT(ISERROR(SEARCH("Lost revenue recovered from HEERF funding as a result of a decline in enrollment due to coronavirus",A30)))</formula>
    </cfRule>
    <cfRule type="expression" dxfId="162" priority="6">
      <formula>$C$12&lt;&gt;0</formula>
    </cfRule>
  </conditionalFormatting>
  <conditionalFormatting sqref="A29">
    <cfRule type="expression" dxfId="161" priority="5">
      <formula>$C$12&lt;&gt;0</formula>
    </cfRule>
  </conditionalFormatting>
  <conditionalFormatting sqref="A31">
    <cfRule type="expression" dxfId="160" priority="4">
      <formula>$B$24&lt;&gt;0</formula>
    </cfRule>
  </conditionalFormatting>
  <conditionalFormatting sqref="A12">
    <cfRule type="expression" dxfId="159" priority="3">
      <formula>$C$12&lt;&gt;0</formula>
    </cfRule>
  </conditionalFormatting>
  <conditionalFormatting sqref="A24">
    <cfRule type="expression" dxfId="158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583264.80000000028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1033627.68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111927.42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1145555.1000000001</v>
      </c>
      <c r="D13" s="66"/>
      <c r="F13" s="75">
        <v>1016789.6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318069.63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698719.97</v>
      </c>
      <c r="C16" s="95"/>
      <c r="D16" s="63"/>
      <c r="F16" s="75">
        <v>1016789.6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1016789.6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712030.3000000004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58" priority="5">
      <formula>$C$12&lt;&gt;0</formula>
    </cfRule>
  </conditionalFormatting>
  <conditionalFormatting sqref="A29">
    <cfRule type="expression" dxfId="57" priority="4">
      <formula>$C$12&lt;&gt;0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583264.80000000028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972276.14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92375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365054.11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1429705.25</v>
      </c>
      <c r="D13" s="66"/>
      <c r="F13" s="75">
        <v>1269907.97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1163428.5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106479.47</v>
      </c>
      <c r="C16" s="95"/>
      <c r="D16" s="63"/>
      <c r="F16" s="75">
        <v>1269907.97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1269907.97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743062.08000000031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80</v>
      </c>
      <c r="B30" s="154"/>
      <c r="C30" s="155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53" priority="1" operator="containsText" text="$1740 in fines for lost id cards; HEERF lost revenue of $151,572.40; $6,000 gain on the sale of a van bought from student activity funds; Interest of $3,427.35">
      <formula>NOT(ISERROR(SEARCH("$1740 in fines for lost id cards; HEERF lost revenue of $151,572.40; $6,000 gain on the sale of a van bought from student activity funds; Interest of $3,427.35",A30)))</formula>
    </cfRule>
    <cfRule type="expression" dxfId="52" priority="6">
      <formula>$C$12&lt;&gt;0</formula>
    </cfRule>
  </conditionalFormatting>
  <conditionalFormatting sqref="A29">
    <cfRule type="expression" dxfId="51" priority="5">
      <formula>$C$12&lt;&gt;0</formula>
    </cfRule>
  </conditionalFormatting>
  <conditionalFormatting sqref="A31">
    <cfRule type="expression" dxfId="50" priority="4">
      <formula>$B$24&lt;&gt;0</formula>
    </cfRule>
  </conditionalFormatting>
  <conditionalFormatting sqref="A12">
    <cfRule type="expression" dxfId="49" priority="3">
      <formula>$C$12&lt;&gt;0</formula>
    </cfRule>
  </conditionalFormatting>
  <conditionalFormatting sqref="A24">
    <cfRule type="expression" dxfId="48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351406.79000000004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1012752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197039.52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1209791.52</v>
      </c>
      <c r="D13" s="66"/>
      <c r="F13" s="75">
        <v>659705.41999999993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740463.22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304813.23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354892.19</v>
      </c>
      <c r="C16" s="95"/>
      <c r="D16" s="63"/>
      <c r="F16" s="75">
        <v>1400168.64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0.52883859761349894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740463.22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1400168.64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161029.67000000016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1">
    <cfRule type="expression" dxfId="45" priority="4">
      <formula>$B$24&lt;&gt;0</formula>
    </cfRule>
  </conditionalFormatting>
  <conditionalFormatting sqref="A12">
    <cfRule type="expression" dxfId="44" priority="3">
      <formula>$C$12&lt;&gt;0</formula>
    </cfRule>
  </conditionalFormatting>
  <conditionalFormatting sqref="A24">
    <cfRule type="expression" dxfId="43" priority="2">
      <formula>$B$24&lt;&gt;0</formula>
    </cfRule>
  </conditionalFormatting>
  <conditionalFormatting sqref="A32">
    <cfRule type="expression" dxfId="42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167614.74999999988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609053.07999999996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65132.1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136305.75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810490.92999999993</v>
      </c>
      <c r="D13" s="66"/>
      <c r="F13" s="75">
        <v>550681.75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218949.35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331732.40000000002</v>
      </c>
      <c r="C16" s="95"/>
      <c r="D16" s="63"/>
      <c r="F16" s="75">
        <v>550681.75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550681.75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427423.92999999982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81</v>
      </c>
      <c r="B30" s="140"/>
      <c r="C30" s="141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1">
    <cfRule type="expression" dxfId="39" priority="4">
      <formula>$B$24&lt;&gt;0</formula>
    </cfRule>
  </conditionalFormatting>
  <conditionalFormatting sqref="A12">
    <cfRule type="expression" dxfId="38" priority="3">
      <formula>$C$12&lt;&gt;0</formula>
    </cfRule>
  </conditionalFormatting>
  <conditionalFormatting sqref="A24">
    <cfRule type="expression" dxfId="37" priority="2">
      <formula>$B$24&lt;&gt;0</formula>
    </cfRule>
  </conditionalFormatting>
  <conditionalFormatting sqref="A30:C30">
    <cfRule type="containsText" dxfId="36" priority="1" operator="containsText" text="Lost revenue received as result of the Federal Higher Education Emergency Relief Fund (HEERF)">
      <formula>NOT(ISERROR(SEARCH("Lost revenue received as result of the Federal Higher Education Emergency Relief Fund (HEERF)",A30)))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4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2307348.9300000011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2543102.85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657526.68000000005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1159807</v>
      </c>
      <c r="D12" s="66" t="s">
        <v>82</v>
      </c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4360436.53</v>
      </c>
      <c r="D13" s="66"/>
      <c r="F13" s="75">
        <v>3043098.29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72100.89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2119624.69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923473.6</v>
      </c>
      <c r="C16" s="95"/>
      <c r="D16" s="63"/>
      <c r="F16" s="75">
        <v>3115199.18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2.3144873195555988E-2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72100.89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3.15" customHeight="1">
      <c r="A25" s="94" t="s">
        <v>24</v>
      </c>
      <c r="B25" s="87"/>
      <c r="C25" s="100">
        <v>3115199.18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3552586.2800000007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83</v>
      </c>
      <c r="B30" s="140"/>
      <c r="C30" s="141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35" priority="5">
      <formula>$C$12&lt;&gt;0</formula>
    </cfRule>
  </conditionalFormatting>
  <conditionalFormatting sqref="A29">
    <cfRule type="expression" dxfId="34" priority="4">
      <formula>$C$12&lt;&gt;0</formula>
    </cfRule>
  </conditionalFormatting>
  <conditionalFormatting sqref="A31">
    <cfRule type="expression" dxfId="33" priority="3">
      <formula>$B$24&lt;&gt;0</formula>
    </cfRule>
  </conditionalFormatting>
  <conditionalFormatting sqref="A12">
    <cfRule type="expression" dxfId="32" priority="2">
      <formula>$C$12&lt;&gt;0</formula>
    </cfRule>
  </conditionalFormatting>
  <conditionalFormatting sqref="A24">
    <cfRule type="expression" dxfId="3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1057082.0699999998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1688133.72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130262.66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288750.92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2107147.2999999998</v>
      </c>
      <c r="D13" s="66"/>
      <c r="F13" s="75">
        <v>1064428.52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806527.84000000008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42079.59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1022348.9299999999</v>
      </c>
      <c r="C16" s="95"/>
      <c r="D16" s="63"/>
      <c r="F16" s="75">
        <v>1870956.36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0.43107784726737297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156801.32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649726.52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1870956.36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1293273.0099999995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89.25">
      <c r="A30" s="160" t="s">
        <v>84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30" priority="1" operator="containsText" text="In the Student Life department has an additional income of  $168,076.65 that was registered in the GLC 49521 &quot;Uninsured Loss recovery (Covid 19)&quot; to record lost revenue paid by  HEERF Founds 1&amp;2.  It was added in the section of &quot;Other Revenues&quot; and $5,404">
      <formula>NOT(ISERROR(SEARCH("In the Student Life department has an additional income of  $168,076.65 that was registered in the GLC 49521 ""Uninsured Loss recovery (Covid 19)"" to record lost revenue paid by  HEERF Founds 1&amp;2.  It was added in the section of ""Other Revenues"" and $5,404",A30)))</formula>
    </cfRule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1">
    <cfRule type="expression" dxfId="27" priority="4">
      <formula>$B$24&lt;&gt;0</formula>
    </cfRule>
  </conditionalFormatting>
  <conditionalFormatting sqref="A12">
    <cfRule type="expression" dxfId="26" priority="3">
      <formula>$C$12&lt;&gt;0</formula>
    </cfRule>
  </conditionalFormatting>
  <conditionalFormatting sqref="A24">
    <cfRule type="expression" dxfId="25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>
    <tabColor theme="6" tint="0.59999389629810485"/>
    <pageSetUpPr fitToPage="1"/>
  </sheetPr>
  <dimension ref="A1:AA47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800764.30000000028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1949244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218605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174080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2341929</v>
      </c>
      <c r="D13" s="66"/>
      <c r="F13" s="75">
        <v>1503340.7200000002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1172422.1400000001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945353.92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557986.80000000005</v>
      </c>
      <c r="C16" s="95"/>
      <c r="D16" s="63"/>
      <c r="F16" s="75">
        <v>2675762.8600000003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54191.199999999997</v>
      </c>
      <c r="C17" s="95"/>
      <c r="D17" s="63"/>
      <c r="F17" s="72">
        <v>0.4381636943716305</v>
      </c>
      <c r="G17" s="73" t="s">
        <v>16</v>
      </c>
      <c r="H17" s="74"/>
    </row>
    <row r="18" spans="1:8">
      <c r="A18" s="96" t="s">
        <v>17</v>
      </c>
      <c r="B18" s="97">
        <v>42873.75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202470.1</v>
      </c>
      <c r="C22" s="95"/>
      <c r="D22" s="63"/>
    </row>
    <row r="23" spans="1:8">
      <c r="A23" s="96" t="s">
        <v>22</v>
      </c>
      <c r="B23" s="97">
        <v>127099.19</v>
      </c>
      <c r="C23" s="95"/>
      <c r="D23" s="63"/>
    </row>
    <row r="24" spans="1:8">
      <c r="A24" s="89" t="s">
        <v>23</v>
      </c>
      <c r="B24" s="99">
        <v>745787.9</v>
      </c>
      <c r="C24" s="95"/>
      <c r="D24" s="62"/>
    </row>
    <row r="25" spans="1:8" ht="12.75" customHeight="1">
      <c r="A25" s="94" t="s">
        <v>24</v>
      </c>
      <c r="B25" s="87"/>
      <c r="C25" s="100">
        <v>2675762.8600000003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466930.43999999994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53" t="s">
        <v>85</v>
      </c>
      <c r="B30" s="140"/>
      <c r="C30" s="141"/>
    </row>
    <row r="31" spans="1:8">
      <c r="A31" s="58" t="s">
        <v>27</v>
      </c>
      <c r="B31" s="58"/>
    </row>
    <row r="32" spans="1:8" ht="64.5" customHeight="1">
      <c r="A32" s="163" t="s">
        <v>86</v>
      </c>
      <c r="B32" s="147"/>
      <c r="C32" s="148"/>
    </row>
    <row r="33" spans="1:4">
      <c r="B33" s="142"/>
      <c r="C33" s="142"/>
      <c r="D33" s="54"/>
    </row>
    <row r="34" spans="1:4">
      <c r="B34" s="142"/>
      <c r="C34" s="142"/>
      <c r="D34" s="142"/>
    </row>
    <row r="35" spans="1:4">
      <c r="A35" s="64" t="s">
        <v>28</v>
      </c>
      <c r="B35" s="142"/>
      <c r="C35" s="142"/>
      <c r="D35" s="14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 ht="14.25" customHeight="1">
      <c r="A47" s="54"/>
    </row>
  </sheetData>
  <sheetProtection formatColumns="0"/>
  <conditionalFormatting sqref="A30">
    <cfRule type="containsText" dxfId="24" priority="1" operator="containsText" text="Other revenue is uninsured loss of fees due to COVID 19 recovered by HEERF funds.">
      <formula>NOT(ISERROR(SEARCH("Other revenue is uninsured loss of fees due to COVID 19 recovered by HEERF funds.",A30)))</formula>
    </cfRule>
    <cfRule type="expression" dxfId="23" priority="7">
      <formula>$C$12&lt;&gt;0</formula>
    </cfRule>
  </conditionalFormatting>
  <conditionalFormatting sqref="A29">
    <cfRule type="expression" dxfId="22" priority="6">
      <formula>$C$12&lt;&gt;0</formula>
    </cfRule>
  </conditionalFormatting>
  <conditionalFormatting sqref="A31">
    <cfRule type="expression" dxfId="21" priority="5">
      <formula>$B$24&lt;&gt;0</formula>
    </cfRule>
  </conditionalFormatting>
  <conditionalFormatting sqref="A12">
    <cfRule type="expression" dxfId="20" priority="4">
      <formula>$C$12&lt;&gt;0</formula>
    </cfRule>
  </conditionalFormatting>
  <conditionalFormatting sqref="A24">
    <cfRule type="expression" dxfId="19" priority="3">
      <formula>$B$24&lt;&gt;0</formula>
    </cfRule>
  </conditionalFormatting>
  <conditionalFormatting sqref="A30 A32">
    <cfRule type="containsText" dxfId="18" priority="2" operator="containsText" text="Academic Success Center, Graduation, Help Desk, Pharmacy Technician Club">
      <formula>NOT(ISERROR(SEARCH("Academic Success Center, Graduation, Help Desk, Pharmacy Technician Club",A30)))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7">
    <tabColor theme="6" tint="0.59999389629810485"/>
    <pageSetUpPr fitToPage="1"/>
  </sheetPr>
  <dimension ref="A1:AA49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192357.43000000005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255348.72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29302.560000000001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284651.28000000003</v>
      </c>
      <c r="D13" s="66"/>
      <c r="F13" s="75">
        <v>252021.27000000002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8000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92019.7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160001.57</v>
      </c>
      <c r="C16" s="95"/>
      <c r="D16" s="63"/>
      <c r="F16" s="75">
        <v>260021.27000000002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3.0766713815373641E-2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8000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260021.27000000002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216987.44000000006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9" spans="1:1" ht="14.25" customHeight="1">
      <c r="A49" s="54"/>
    </row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1">
    <cfRule type="expression" dxfId="15" priority="4">
      <formula>$B$24&lt;&gt;0</formula>
    </cfRule>
  </conditionalFormatting>
  <conditionalFormatting sqref="A12">
    <cfRule type="expression" dxfId="14" priority="3">
      <formula>$C$12&lt;&gt;0</formula>
    </cfRule>
  </conditionalFormatting>
  <conditionalFormatting sqref="A24">
    <cfRule type="expression" dxfId="13" priority="2">
      <formula>$B$24&lt;&gt;0</formula>
    </cfRule>
  </conditionalFormatting>
  <conditionalFormatting sqref="A32">
    <cfRule type="expression" dxfId="12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8">
    <tabColor theme="6" tint="0.59999389629810485"/>
    <pageSetUpPr fitToPage="1"/>
  </sheetPr>
  <dimension ref="A1:AA47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798785.3600000001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1277803.8799999999</v>
      </c>
      <c r="D10" s="66"/>
      <c r="F10" s="112"/>
      <c r="G10" s="112" t="s">
        <v>60</v>
      </c>
      <c r="H10" s="149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9749.16</v>
      </c>
      <c r="D11" s="66"/>
      <c r="F11" s="114"/>
      <c r="G11" s="115" t="s">
        <v>61</v>
      </c>
      <c r="H11" s="149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15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1287553.0399999998</v>
      </c>
      <c r="D13" s="66"/>
      <c r="F13" s="75">
        <v>637401.86</v>
      </c>
      <c r="G13" s="70" t="s">
        <v>9</v>
      </c>
      <c r="H13" s="15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517228.95000000013</v>
      </c>
      <c r="G14" s="70" t="s">
        <v>11</v>
      </c>
      <c r="H14" s="15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276283.02999999997</v>
      </c>
      <c r="C15" s="95"/>
      <c r="D15" s="63"/>
      <c r="F15" s="71"/>
      <c r="G15" s="70"/>
      <c r="H15" s="15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361118.83</v>
      </c>
      <c r="C16" s="95"/>
      <c r="D16" s="63"/>
      <c r="F16" s="75">
        <v>1154630.81</v>
      </c>
      <c r="G16" s="70" t="s">
        <v>14</v>
      </c>
      <c r="H16" s="15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0.44796046105854398</v>
      </c>
      <c r="G17" s="73" t="s">
        <v>16</v>
      </c>
      <c r="H17" s="151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  <c r="G20" s="152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512319.75000000012</v>
      </c>
      <c r="C23" s="95"/>
      <c r="D23" s="63"/>
    </row>
    <row r="24" spans="1:8">
      <c r="A24" s="89" t="s">
        <v>23</v>
      </c>
      <c r="B24" s="99">
        <v>4909.2</v>
      </c>
      <c r="C24" s="95"/>
      <c r="D24" s="62"/>
    </row>
    <row r="25" spans="1:8" ht="12.75" customHeight="1">
      <c r="A25" s="94" t="s">
        <v>24</v>
      </c>
      <c r="B25" s="87"/>
      <c r="C25" s="100">
        <v>1154630.81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931707.58999999985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 ht="25.5">
      <c r="A32" s="153" t="s">
        <v>87</v>
      </c>
      <c r="B32" s="143"/>
      <c r="C32" s="144"/>
    </row>
    <row r="34" spans="1:4">
      <c r="C34" s="54"/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7" spans="1:4" ht="14.25" customHeight="1">
      <c r="A47" s="54"/>
    </row>
  </sheetData>
  <sheetProtection formatColumns="0"/>
  <conditionalFormatting sqref="A30">
    <cfRule type="expression" dxfId="11" priority="5">
      <formula>$C$12&lt;&gt;0</formula>
    </cfRule>
  </conditionalFormatting>
  <conditionalFormatting sqref="A29">
    <cfRule type="expression" dxfId="10" priority="4">
      <formula>$C$12&lt;&gt;0</formula>
    </cfRule>
  </conditionalFormatting>
  <conditionalFormatting sqref="A31">
    <cfRule type="expression" dxfId="9" priority="3">
      <formula>$B$24&lt;&gt;0</formula>
    </cfRule>
  </conditionalFormatting>
  <conditionalFormatting sqref="A12">
    <cfRule type="expression" dxfId="8" priority="2">
      <formula>$C$12&lt;&gt;0</formula>
    </cfRule>
  </conditionalFormatting>
  <conditionalFormatting sqref="A24">
    <cfRule type="expression" dxfId="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9">
    <tabColor theme="6" tint="0.59999389629810485"/>
    <pageSetUpPr fitToPage="1"/>
  </sheetPr>
  <dimension ref="A1:AA47"/>
  <sheetViews>
    <sheetView zoomScale="90" zoomScaleNormal="90" workbookViewId="0"/>
  </sheetViews>
  <sheetFormatPr defaultColWidth="22.5703125" defaultRowHeight="12.75"/>
  <cols>
    <col min="1" max="1" width="46.5703125" style="55" customWidth="1"/>
    <col min="2" max="2" width="17.42578125" style="55" customWidth="1"/>
    <col min="3" max="3" width="18.5703125" style="55" customWidth="1"/>
    <col min="4" max="4" width="20" style="55" customWidth="1"/>
    <col min="5" max="5" width="2.42578125" style="55" customWidth="1"/>
    <col min="6" max="6" width="14.5703125" style="55" customWidth="1"/>
    <col min="7" max="7" width="14.42578125" style="55" customWidth="1"/>
    <col min="8" max="8" width="16" style="55" customWidth="1"/>
    <col min="9" max="16384" width="22.5703125" style="55"/>
  </cols>
  <sheetData>
    <row r="1" spans="1:27">
      <c r="A1" s="104"/>
      <c r="B1" s="105" t="s">
        <v>33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1847082.2000000002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5473299.8399999999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252335.37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697887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6423522.21</v>
      </c>
      <c r="D13" s="66"/>
      <c r="F13" s="75">
        <v>4871694.3999999994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426822.03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4871694.3999999994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5298516.43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8.0555007357031083E-2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426822.03</v>
      </c>
      <c r="C24" s="95"/>
      <c r="D24" s="62"/>
    </row>
    <row r="25" spans="1:8" ht="12.75" customHeight="1">
      <c r="A25" s="94" t="s">
        <v>24</v>
      </c>
      <c r="B25" s="87"/>
      <c r="C25" s="100">
        <v>5298516.43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2972087.9800000004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60" t="s">
        <v>88</v>
      </c>
      <c r="B30" s="140"/>
      <c r="C30" s="141"/>
    </row>
    <row r="31" spans="1:8">
      <c r="A31" s="58" t="s">
        <v>27</v>
      </c>
      <c r="B31" s="58"/>
    </row>
    <row r="32" spans="1:8">
      <c r="A32" s="153" t="s">
        <v>89</v>
      </c>
      <c r="B32" s="143"/>
      <c r="C32" s="144"/>
    </row>
    <row r="34" spans="1:4">
      <c r="C34" s="54"/>
      <c r="D34" s="142"/>
    </row>
    <row r="35" spans="1:4">
      <c r="A35" s="64" t="s">
        <v>28</v>
      </c>
      <c r="B35" s="62" t="s">
        <v>90</v>
      </c>
      <c r="C35" s="62"/>
      <c r="D35" s="62"/>
    </row>
    <row r="36" spans="1:4">
      <c r="B36" s="62" t="s">
        <v>91</v>
      </c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7" spans="1:4" ht="14.25" customHeight="1">
      <c r="A47" s="54"/>
    </row>
  </sheetData>
  <sheetProtection formatColumns="0"/>
  <conditionalFormatting sqref="A30">
    <cfRule type="expression" dxfId="6" priority="7">
      <formula>$C$12&lt;&gt;0</formula>
    </cfRule>
  </conditionalFormatting>
  <conditionalFormatting sqref="A29">
    <cfRule type="expression" dxfId="5" priority="6">
      <formula>$C$12&lt;&gt;0</formula>
    </cfRule>
  </conditionalFormatting>
  <conditionalFormatting sqref="A31">
    <cfRule type="expression" dxfId="4" priority="5">
      <formula>$B$24&lt;&gt;0</formula>
    </cfRule>
  </conditionalFormatting>
  <conditionalFormatting sqref="A12">
    <cfRule type="expression" dxfId="3" priority="4">
      <formula>$C$12&lt;&gt;0</formula>
    </cfRule>
  </conditionalFormatting>
  <conditionalFormatting sqref="A24">
    <cfRule type="expression" dxfId="2" priority="3">
      <formula>$B$24&lt;&gt;0</formula>
    </cfRule>
  </conditionalFormatting>
  <conditionalFormatting sqref="A30:C30">
    <cfRule type="containsText" dxfId="1" priority="2" operator="containsText" text="Diploma replacement fees">
      <formula>NOT(ISERROR(SEARCH("Diploma replacement fees",A30)))</formula>
    </cfRule>
  </conditionalFormatting>
  <conditionalFormatting sqref="A32">
    <cfRule type="containsText" dxfId="0" priority="1" operator="containsText" text="Commencement activities">
      <formula>NOT(ISERROR(SEARCH("Commencement activities",A32)))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2352667.2400000002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4477876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340908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4818784</v>
      </c>
      <c r="D13" s="66"/>
      <c r="F13" s="75">
        <v>2085549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3023698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2085618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-69</v>
      </c>
      <c r="C16" s="95"/>
      <c r="D16" s="63"/>
      <c r="F16" s="75">
        <v>5109247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1000441</v>
      </c>
      <c r="C17" s="95"/>
      <c r="D17" s="63"/>
      <c r="F17" s="72">
        <v>0.59180892996560941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879653</v>
      </c>
      <c r="C19" s="95"/>
      <c r="D19" s="63"/>
      <c r="G19" s="57"/>
    </row>
    <row r="20" spans="1:8">
      <c r="A20" s="96" t="s">
        <v>19</v>
      </c>
      <c r="B20" s="97">
        <v>237829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905775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5109247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2062204.2400000002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57" priority="5">
      <formula>$C$12&lt;&gt;0</formula>
    </cfRule>
  </conditionalFormatting>
  <conditionalFormatting sqref="A29">
    <cfRule type="expression" dxfId="156" priority="4">
      <formula>$C$12&lt;&gt;0</formula>
    </cfRule>
  </conditionalFormatting>
  <conditionalFormatting sqref="A31">
    <cfRule type="expression" dxfId="155" priority="3">
      <formula>$B$24&lt;&gt;0</formula>
    </cfRule>
  </conditionalFormatting>
  <conditionalFormatting sqref="A12">
    <cfRule type="expression" dxfId="154" priority="2">
      <formula>$C$12&lt;&gt;0</formula>
    </cfRule>
  </conditionalFormatting>
  <conditionalFormatting sqref="A24">
    <cfRule type="expression" dxfId="15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472163.66999999993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729518.32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84934.62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814452.94</v>
      </c>
      <c r="D13" s="66"/>
      <c r="F13" s="75">
        <v>531180.06999999995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492492.83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18544.689999999999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512635.38</v>
      </c>
      <c r="C16" s="95"/>
      <c r="D16" s="63"/>
      <c r="F16" s="75">
        <v>1023672.8999999999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0.48110370998392166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492492.83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1023672.8999999999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262943.70999999996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52" priority="5">
      <formula>$C$12&lt;&gt;0</formula>
    </cfRule>
  </conditionalFormatting>
  <conditionalFormatting sqref="A29">
    <cfRule type="expression" dxfId="151" priority="4">
      <formula>$C$12&lt;&gt;0</formula>
    </cfRule>
  </conditionalFormatting>
  <conditionalFormatting sqref="A31">
    <cfRule type="expression" dxfId="150" priority="3">
      <formula>$B$24&lt;&gt;0</formula>
    </cfRule>
  </conditionalFormatting>
  <conditionalFormatting sqref="A12">
    <cfRule type="expression" dxfId="149" priority="2">
      <formula>$C$12&lt;&gt;0</formula>
    </cfRule>
  </conditionalFormatting>
  <conditionalFormatting sqref="A24">
    <cfRule type="expression" dxfId="1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150716.72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148818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148818</v>
      </c>
      <c r="D13" s="66"/>
      <c r="F13" s="75">
        <v>171517.76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171517.76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171517.76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171517.76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128016.95999999996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47" priority="5">
      <formula>$C$12&lt;&gt;0</formula>
    </cfRule>
  </conditionalFormatting>
  <conditionalFormatting sqref="A29">
    <cfRule type="expression" dxfId="146" priority="4">
      <formula>$C$12&lt;&gt;0</formula>
    </cfRule>
  </conditionalFormatting>
  <conditionalFormatting sqref="A31">
    <cfRule type="expression" dxfId="145" priority="3">
      <formula>$B$24&lt;&gt;0</formula>
    </cfRule>
  </conditionalFormatting>
  <conditionalFormatting sqref="A12">
    <cfRule type="expression" dxfId="144" priority="2">
      <formula>$C$12&lt;&gt;0</formula>
    </cfRule>
  </conditionalFormatting>
  <conditionalFormatting sqref="A24">
    <cfRule type="expression" dxfId="14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theme="6" tint="0.59999389629810485"/>
    <pageSetUpPr fitToPage="1"/>
  </sheetPr>
  <dimension ref="A1:AA54"/>
  <sheetViews>
    <sheetView zoomScale="90" zoomScaleNormal="90" workbookViewId="0">
      <selection activeCell="F38" sqref="F38"/>
    </sheetView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767746.03000000026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1654691.68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1654691.68</v>
      </c>
      <c r="D13" s="66"/>
      <c r="F13" s="75">
        <v>1595234.47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260716.28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1334518.19</v>
      </c>
      <c r="C16" s="95"/>
      <c r="D16" s="63"/>
      <c r="F16" s="75">
        <v>1595234.47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1595234.47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827203.24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6"/>
      <c r="B32" s="138"/>
      <c r="C32" s="139"/>
    </row>
    <row r="34" spans="1:4">
      <c r="D34" s="14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42" priority="5">
      <formula>$C$12&lt;&gt;0</formula>
    </cfRule>
  </conditionalFormatting>
  <conditionalFormatting sqref="A29">
    <cfRule type="expression" dxfId="141" priority="4">
      <formula>$C$12&lt;&gt;0</formula>
    </cfRule>
  </conditionalFormatting>
  <conditionalFormatting sqref="A31">
    <cfRule type="expression" dxfId="140" priority="3">
      <formula>$B$24&lt;&gt;0</formula>
    </cfRule>
  </conditionalFormatting>
  <conditionalFormatting sqref="A12">
    <cfRule type="expression" dxfId="139" priority="2">
      <formula>$C$12&lt;&gt;0</formula>
    </cfRule>
  </conditionalFormatting>
  <conditionalFormatting sqref="A24">
    <cfRule type="expression" dxfId="13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733644.19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1755933.9100000001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156482.28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303362.81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2215779</v>
      </c>
      <c r="D13" s="66"/>
      <c r="F13" s="75">
        <v>1767947.44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262106.69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413958.38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1353989.06</v>
      </c>
      <c r="C16" s="95"/>
      <c r="D16" s="63"/>
      <c r="F16" s="75">
        <v>2030054.13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0.12911315325370168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107026.69</v>
      </c>
      <c r="C23" s="95"/>
      <c r="D23" s="63"/>
    </row>
    <row r="24" spans="1:8">
      <c r="A24" s="89" t="s">
        <v>23</v>
      </c>
      <c r="B24" s="99">
        <v>155080</v>
      </c>
      <c r="C24" s="95"/>
      <c r="D24" s="62"/>
    </row>
    <row r="25" spans="1:8" ht="12.75" customHeight="1">
      <c r="A25" s="94" t="s">
        <v>24</v>
      </c>
      <c r="B25" s="87"/>
      <c r="C25" s="100">
        <v>2030054.13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919369.06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0" t="s">
        <v>96</v>
      </c>
      <c r="B30" s="140"/>
      <c r="C30" s="141"/>
    </row>
    <row r="31" spans="1:8">
      <c r="A31" s="58" t="s">
        <v>27</v>
      </c>
      <c r="B31" s="58"/>
    </row>
    <row r="32" spans="1:8" ht="51">
      <c r="A32" s="165" t="s">
        <v>97</v>
      </c>
      <c r="B32" s="165"/>
      <c r="C32" s="165"/>
    </row>
    <row r="33" spans="1:4" s="54" customFormat="1">
      <c r="A33" s="164"/>
      <c r="B33" s="164"/>
      <c r="C33" s="164"/>
    </row>
    <row r="34" spans="1:4" s="54" customFormat="1">
      <c r="A34" s="164"/>
      <c r="B34" s="164"/>
      <c r="C34" s="164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156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29">
    <cfRule type="expression" dxfId="137" priority="5">
      <formula>$C$12&lt;&gt;0</formula>
    </cfRule>
  </conditionalFormatting>
  <conditionalFormatting sqref="A31">
    <cfRule type="expression" dxfId="136" priority="4">
      <formula>$B$24&lt;&gt;0</formula>
    </cfRule>
  </conditionalFormatting>
  <conditionalFormatting sqref="A12">
    <cfRule type="expression" dxfId="135" priority="3">
      <formula>$C$12&lt;&gt;0</formula>
    </cfRule>
  </conditionalFormatting>
  <conditionalFormatting sqref="A24">
    <cfRule type="expression" dxfId="134" priority="2">
      <formula>$B$24&lt;&gt;0</formula>
    </cfRule>
  </conditionalFormatting>
  <conditionalFormatting sqref="A30">
    <cfRule type="expression" dxfId="133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982024.98999999976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1355859.21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199613.89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178770.74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1734243.84</v>
      </c>
      <c r="D13" s="66"/>
      <c r="F13" s="75">
        <v>1569933.87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847250.86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722683.01</v>
      </c>
      <c r="C16" s="95"/>
      <c r="D16" s="63"/>
      <c r="F16" s="75">
        <v>1569933.87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1569933.87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1146334.96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60" t="s">
        <v>71</v>
      </c>
      <c r="B30" s="140"/>
      <c r="C30" s="15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32" priority="1" operator="containsText" text="Interest ($2,392.67) and lost revenue recovery from HEERF funds ($109,427.27)">
      <formula>NOT(ISERROR(SEARCH("Interest ($2,392.67) and lost revenue recovery from HEERF funds ($109,427.27)",A30)))</formula>
    </cfRule>
    <cfRule type="expression" dxfId="131" priority="6">
      <formula>$C$12&lt;&gt;0</formula>
    </cfRule>
  </conditionalFormatting>
  <conditionalFormatting sqref="A29">
    <cfRule type="expression" dxfId="130" priority="5">
      <formula>$C$12&lt;&gt;0</formula>
    </cfRule>
  </conditionalFormatting>
  <conditionalFormatting sqref="A31">
    <cfRule type="expression" dxfId="129" priority="4">
      <formula>$B$24&lt;&gt;0</formula>
    </cfRule>
  </conditionalFormatting>
  <conditionalFormatting sqref="A12">
    <cfRule type="expression" dxfId="128" priority="3">
      <formula>$C$12&lt;&gt;0</formula>
    </cfRule>
  </conditionalFormatting>
  <conditionalFormatting sqref="A24">
    <cfRule type="expression" dxfId="127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62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67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68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212831.82999999996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141910.92000000001</v>
      </c>
      <c r="D10" s="66"/>
      <c r="F10" s="112"/>
      <c r="G10" s="112" t="s">
        <v>60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13568.04</v>
      </c>
      <c r="D11" s="66"/>
      <c r="F11" s="114"/>
      <c r="G11" s="115" t="s">
        <v>61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69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155478.96000000002</v>
      </c>
      <c r="D13" s="66"/>
      <c r="F13" s="75">
        <v>135016.46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72764.649999999994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120760.33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14256.13</v>
      </c>
      <c r="C16" s="95"/>
      <c r="D16" s="63"/>
      <c r="F16" s="75">
        <v>207781.11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0.35019858157461958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72764.649999999994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207781.11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160529.68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6" priority="5">
      <formula>$C$12&lt;&gt;0</formula>
    </cfRule>
  </conditionalFormatting>
  <conditionalFormatting sqref="A29">
    <cfRule type="expression" dxfId="125" priority="4">
      <formula>$C$12&lt;&gt;0</formula>
    </cfRule>
  </conditionalFormatting>
  <conditionalFormatting sqref="A31">
    <cfRule type="expression" dxfId="124" priority="3">
      <formula>$B$24&lt;&gt;0</formula>
    </cfRule>
  </conditionalFormatting>
  <conditionalFormatting sqref="A12">
    <cfRule type="expression" dxfId="123" priority="2">
      <formula>$C$12&lt;&gt;0</formula>
    </cfRule>
  </conditionalFormatting>
  <conditionalFormatting sqref="A24">
    <cfRule type="expression" dxfId="12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9DF64D-FC7E-4E75-AF9C-DD0A1B44ADA2}">
  <ds:schemaRefs>
    <ds:schemaRef ds:uri="http://purl.org/dc/elements/1.1/"/>
    <ds:schemaRef ds:uri="http://schemas.microsoft.com/office/2006/metadata/properties"/>
    <ds:schemaRef ds:uri="2c7317a0-2a0a-4464-9f4b-630f7a7e8d0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5A47A-EF79-4585-9A8E-F72568381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FABBC-5E2E-4BE2-9E1C-A4A5FE99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Hart, Yolanda</cp:lastModifiedBy>
  <cp:lastPrinted>2021-02-15T15:42:25Z</cp:lastPrinted>
  <dcterms:created xsi:type="dcterms:W3CDTF">2014-12-06T18:09:17Z</dcterms:created>
  <dcterms:modified xsi:type="dcterms:W3CDTF">2022-10-28T19:09:16Z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