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onathon_manalo_fldoe_org/Documents/Policy/Complete Florida/NWRDC/"/>
    </mc:Choice>
  </mc:AlternateContent>
  <bookViews>
    <workbookView xWindow="0" yWindow="0" windowWidth="28800" windowHeight="12300"/>
  </bookViews>
  <sheets>
    <sheet name="Table 1" sheetId="1" r:id="rId1"/>
  </sheet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E55" i="1"/>
  <c r="C55" i="1"/>
  <c r="B55" i="1"/>
  <c r="I24" i="1"/>
  <c r="G24" i="1"/>
  <c r="E24" i="1"/>
  <c r="C24" i="1"/>
  <c r="D57" i="1" l="1"/>
  <c r="F57" i="1"/>
  <c r="F13" i="1" l="1"/>
  <c r="F14" i="1"/>
  <c r="F15" i="1"/>
  <c r="F16" i="1"/>
  <c r="F17" i="1"/>
  <c r="F18" i="1"/>
  <c r="F19" i="1"/>
  <c r="F20" i="1"/>
  <c r="F21" i="1"/>
  <c r="F22" i="1"/>
  <c r="F23" i="1"/>
  <c r="F12" i="1"/>
  <c r="F24" i="1" s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27" i="1"/>
  <c r="B13" i="1"/>
  <c r="B14" i="1"/>
  <c r="B15" i="1"/>
  <c r="B16" i="1"/>
  <c r="B17" i="1"/>
  <c r="B18" i="1"/>
  <c r="B19" i="1"/>
  <c r="B20" i="1"/>
  <c r="B21" i="1"/>
  <c r="B22" i="1"/>
  <c r="B23" i="1"/>
  <c r="B12" i="1"/>
  <c r="B24" i="1" s="1"/>
  <c r="D13" i="1" l="1"/>
  <c r="D17" i="1"/>
  <c r="D21" i="1"/>
  <c r="D27" i="1"/>
  <c r="D31" i="1"/>
  <c r="D35" i="1"/>
  <c r="D39" i="1"/>
  <c r="D43" i="1"/>
  <c r="D47" i="1"/>
  <c r="D51" i="1"/>
  <c r="D12" i="1"/>
  <c r="D15" i="1"/>
  <c r="D23" i="1"/>
  <c r="D33" i="1"/>
  <c r="D41" i="1"/>
  <c r="D49" i="1"/>
  <c r="D16" i="1"/>
  <c r="D34" i="1"/>
  <c r="D42" i="1"/>
  <c r="D50" i="1"/>
  <c r="D14" i="1"/>
  <c r="D18" i="1"/>
  <c r="D22" i="1"/>
  <c r="D28" i="1"/>
  <c r="D32" i="1"/>
  <c r="D36" i="1"/>
  <c r="D40" i="1"/>
  <c r="D44" i="1"/>
  <c r="D48" i="1"/>
  <c r="D52" i="1"/>
  <c r="D19" i="1"/>
  <c r="D29" i="1"/>
  <c r="D37" i="1"/>
  <c r="D45" i="1"/>
  <c r="D53" i="1"/>
  <c r="D20" i="1"/>
  <c r="D30" i="1"/>
  <c r="D38" i="1"/>
  <c r="D46" i="1"/>
  <c r="D54" i="1"/>
  <c r="D55" i="1" l="1"/>
  <c r="D24" i="1"/>
  <c r="H34" i="1"/>
  <c r="J34" i="1" s="1"/>
  <c r="K34" i="1" s="1"/>
  <c r="H41" i="1"/>
  <c r="J41" i="1" s="1"/>
  <c r="K41" i="1" s="1"/>
  <c r="H15" i="1"/>
  <c r="J15" i="1" s="1"/>
  <c r="K15" i="1" s="1"/>
  <c r="H37" i="1"/>
  <c r="J37" i="1"/>
  <c r="K37" i="1" s="1"/>
  <c r="H53" i="1"/>
  <c r="J53" i="1" s="1"/>
  <c r="K53" i="1" s="1"/>
  <c r="H22" i="1"/>
  <c r="J22" i="1"/>
  <c r="K22" i="1" s="1"/>
  <c r="H35" i="1"/>
  <c r="J35" i="1"/>
  <c r="K35" i="1" s="1"/>
  <c r="H43" i="1"/>
  <c r="J43" i="1" s="1"/>
  <c r="K43" i="1" s="1"/>
  <c r="K51" i="1"/>
  <c r="L51" i="1" s="1"/>
  <c r="H48" i="1"/>
  <c r="J48" i="1"/>
  <c r="K48" i="1" s="1"/>
  <c r="H19" i="1"/>
  <c r="J19" i="1"/>
  <c r="K19" i="1" s="1"/>
  <c r="H29" i="1"/>
  <c r="J29" i="1" s="1"/>
  <c r="K29" i="1" s="1"/>
  <c r="H17" i="1"/>
  <c r="J17" i="1" s="1"/>
  <c r="K17" i="1" s="1"/>
  <c r="H28" i="1"/>
  <c r="J28" i="1" s="1"/>
  <c r="K28" i="1" s="1"/>
  <c r="H16" i="1"/>
  <c r="J16" i="1"/>
  <c r="K16" i="1" s="1"/>
  <c r="H31" i="1"/>
  <c r="J31" i="1"/>
  <c r="K31" i="1" s="1"/>
  <c r="H50" i="1"/>
  <c r="J50" i="1"/>
  <c r="K50" i="1" s="1"/>
  <c r="H49" i="1"/>
  <c r="J49" i="1" s="1"/>
  <c r="K49" i="1" s="1"/>
  <c r="H32" i="1"/>
  <c r="J32" i="1" s="1"/>
  <c r="K32" i="1" s="1"/>
  <c r="H27" i="1"/>
  <c r="H55" i="1" s="1"/>
  <c r="J27" i="1"/>
  <c r="J55" i="1" s="1"/>
  <c r="K27" i="1"/>
  <c r="L27" i="1" s="1"/>
  <c r="H23" i="1"/>
  <c r="J23" i="1"/>
  <c r="K23" i="1" s="1"/>
  <c r="H46" i="1"/>
  <c r="J46" i="1" s="1"/>
  <c r="K46" i="1" s="1"/>
  <c r="H33" i="1"/>
  <c r="J33" i="1" s="1"/>
  <c r="K33" i="1" s="1"/>
  <c r="H14" i="1"/>
  <c r="J14" i="1"/>
  <c r="K14" i="1" s="1"/>
  <c r="H18" i="1"/>
  <c r="J18" i="1" s="1"/>
  <c r="K18" i="1" s="1"/>
  <c r="H52" i="1"/>
  <c r="J52" i="1"/>
  <c r="K52" i="1" s="1"/>
  <c r="H21" i="1"/>
  <c r="J21" i="1"/>
  <c r="K21" i="1" s="1"/>
  <c r="H36" i="1"/>
  <c r="J36" i="1"/>
  <c r="K36" i="1"/>
  <c r="H30" i="1"/>
  <c r="J30" i="1"/>
  <c r="K30" i="1"/>
  <c r="H51" i="1"/>
  <c r="J51" i="1"/>
  <c r="H47" i="1"/>
  <c r="J47" i="1"/>
  <c r="K47" i="1" s="1"/>
  <c r="H45" i="1"/>
  <c r="J45" i="1"/>
  <c r="K45" i="1"/>
  <c r="H42" i="1"/>
  <c r="J42" i="1"/>
  <c r="K42" i="1"/>
  <c r="L42" i="1" s="1"/>
  <c r="H44" i="1"/>
  <c r="J44" i="1" s="1"/>
  <c r="K44" i="1" s="1"/>
  <c r="H40" i="1"/>
  <c r="J40" i="1" s="1"/>
  <c r="K40" i="1" s="1"/>
  <c r="H39" i="1"/>
  <c r="J39" i="1"/>
  <c r="K39" i="1" s="1"/>
  <c r="H13" i="1"/>
  <c r="J13" i="1" s="1"/>
  <c r="K13" i="1" s="1"/>
  <c r="H54" i="1"/>
  <c r="J54" i="1"/>
  <c r="K54" i="1" s="1"/>
  <c r="H38" i="1"/>
  <c r="J38" i="1"/>
  <c r="K38" i="1"/>
  <c r="L38" i="1" s="1"/>
  <c r="M38" i="1" s="1"/>
  <c r="H12" i="1"/>
  <c r="J12" i="1" s="1"/>
  <c r="H20" i="1"/>
  <c r="J20" i="1"/>
  <c r="K20" i="1" s="1"/>
  <c r="L20" i="1" l="1"/>
  <c r="M20" i="1"/>
  <c r="L39" i="1"/>
  <c r="M39" i="1" s="1"/>
  <c r="M45" i="1"/>
  <c r="L37" i="1"/>
  <c r="M37" i="1"/>
  <c r="L15" i="1"/>
  <c r="M15" i="1" s="1"/>
  <c r="L13" i="1"/>
  <c r="M13" i="1" s="1"/>
  <c r="L18" i="1"/>
  <c r="M18" i="1" s="1"/>
  <c r="L28" i="1"/>
  <c r="M28" i="1" s="1"/>
  <c r="M33" i="1"/>
  <c r="L33" i="1"/>
  <c r="L35" i="1"/>
  <c r="M35" i="1"/>
  <c r="L41" i="1"/>
  <c r="M41" i="1" s="1"/>
  <c r="L16" i="1"/>
  <c r="M16" i="1"/>
  <c r="L14" i="1"/>
  <c r="M14" i="1"/>
  <c r="L47" i="1"/>
  <c r="M47" i="1"/>
  <c r="L44" i="1"/>
  <c r="M44" i="1" s="1"/>
  <c r="L34" i="1"/>
  <c r="M34" i="1" s="1"/>
  <c r="L48" i="1"/>
  <c r="M48" i="1" s="1"/>
  <c r="J24" i="1"/>
  <c r="J57" i="1" s="1"/>
  <c r="K12" i="1"/>
  <c r="L40" i="1"/>
  <c r="M40" i="1" s="1"/>
  <c r="L32" i="1"/>
  <c r="M32" i="1" s="1"/>
  <c r="L49" i="1"/>
  <c r="M49" i="1" s="1"/>
  <c r="L46" i="1"/>
  <c r="M46" i="1"/>
  <c r="L29" i="1"/>
  <c r="M29" i="1" s="1"/>
  <c r="L54" i="1"/>
  <c r="M54" i="1"/>
  <c r="L23" i="1"/>
  <c r="M23" i="1" s="1"/>
  <c r="L19" i="1"/>
  <c r="M19" i="1"/>
  <c r="L22" i="1"/>
  <c r="M22" i="1" s="1"/>
  <c r="L53" i="1"/>
  <c r="M53" i="1"/>
  <c r="L43" i="1"/>
  <c r="M43" i="1" s="1"/>
  <c r="L17" i="1"/>
  <c r="M17" i="1" s="1"/>
  <c r="L21" i="1"/>
  <c r="M21" i="1"/>
  <c r="M50" i="1"/>
  <c r="L50" i="1"/>
  <c r="L52" i="1"/>
  <c r="M52" i="1"/>
  <c r="L31" i="1"/>
  <c r="M31" i="1" s="1"/>
  <c r="M42" i="1"/>
  <c r="M51" i="1"/>
  <c r="H24" i="1"/>
  <c r="L45" i="1"/>
  <c r="L36" i="1"/>
  <c r="M36" i="1" s="1"/>
  <c r="K55" i="1"/>
  <c r="M27" i="1"/>
  <c r="L30" i="1"/>
  <c r="M30" i="1" s="1"/>
  <c r="L55" i="1" l="1"/>
  <c r="K24" i="1"/>
  <c r="K57" i="1" s="1"/>
  <c r="L12" i="1"/>
  <c r="L24" i="1" s="1"/>
  <c r="L57" i="1" s="1"/>
  <c r="M55" i="1"/>
  <c r="M12" i="1" l="1"/>
  <c r="M24" i="1" s="1"/>
  <c r="M57" i="1" s="1"/>
</calcChain>
</file>

<file path=xl/sharedStrings.xml><?xml version="1.0" encoding="utf-8"?>
<sst xmlns="http://schemas.openxmlformats.org/spreadsheetml/2006/main" count="65" uniqueCount="62">
  <si>
    <t>Exhibit E</t>
  </si>
  <si>
    <t>Estimated Cost per Institution</t>
  </si>
  <si>
    <t>Allocation of Costs</t>
  </si>
  <si>
    <t>Essential Services - DL &amp; Stu Svcs Essential Services - FALSC</t>
  </si>
  <si>
    <t>Essential Services - FALSC - SUS Only Centralized Services</t>
  </si>
  <si>
    <t>Indirect Costs at 3% including in Centrlized Services</t>
  </si>
  <si>
    <t>INSTITUTION</t>
  </si>
  <si>
    <t>$ based on Student FTE - Essential Svcs - DL &amp; Student Services</t>
  </si>
  <si>
    <t>% of Total</t>
  </si>
  <si>
    <t>$ based on Student FTE - Essential Svcs - FALSC</t>
  </si>
  <si>
    <t>$ based on Budget - Centralized Services Only</t>
  </si>
  <si>
    <t>Total Invoice #1</t>
  </si>
  <si>
    <t>STATE UNIVERSITY SYSTEM</t>
  </si>
  <si>
    <t>Florida A&amp;M University</t>
  </si>
  <si>
    <t>Florida Atlantic University</t>
  </si>
  <si>
    <t>Florida Gulf Coast University</t>
  </si>
  <si>
    <t>Florida International University</t>
  </si>
  <si>
    <t>Florida Polytechnic University</t>
  </si>
  <si>
    <t>Florida State University</t>
  </si>
  <si>
    <t>New College of Florida</t>
  </si>
  <si>
    <t>University of Central Florida</t>
  </si>
  <si>
    <t>University of Florida</t>
  </si>
  <si>
    <t>University of North Florida</t>
  </si>
  <si>
    <t>University of South Florida</t>
  </si>
  <si>
    <t>University of West Florida</t>
  </si>
  <si>
    <t>FLORIDA COLLEGE SYSTEM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</si>
  <si>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</si>
  <si>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</si>
  <si>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</si>
  <si>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</si>
  <si>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</si>
  <si>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</si>
  <si>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</si>
  <si>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</si>
  <si>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</si>
  <si>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</si>
  <si>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</si>
  <si>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</si>
  <si>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</si>
  <si>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</si>
  <si>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</si>
  <si>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</si>
  <si>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</si>
  <si>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</si>
  <si>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</si>
  <si>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</si>
  <si>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</si>
  <si>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</si>
  <si>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</si>
  <si>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</si>
  <si>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</si>
  <si>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</si>
  <si>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</si>
  <si>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</si>
  <si>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SUS Total</t>
  </si>
  <si>
    <t>FCS Total</t>
  </si>
  <si>
    <t>STATEWIDE TOTAL</t>
  </si>
  <si>
    <r>
      <rPr>
        <b/>
        <u/>
        <sz val="11"/>
        <rFont val="Calibri"/>
        <family val="2"/>
        <scheme val="minor"/>
      </rPr>
      <t>Distance Learning &amp; Student Services and FALSC</t>
    </r>
  </si>
  <si>
    <r>
      <rPr>
        <b/>
        <sz val="11"/>
        <rFont val="Calibri"/>
        <family val="2"/>
        <scheme val="minor"/>
      </rPr>
      <t>$ based on Student FTE - Essential Svcs - FALSC -
SUS Only</t>
    </r>
  </si>
  <si>
    <t>Monthly:
 December 2020</t>
  </si>
  <si>
    <t>Quarterly: 
January - March</t>
  </si>
  <si>
    <t>Total:
December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</si>
</sst>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$#,##0"/>
    <numFmt numFmtId="166" formatCode="_(&quot;$&quot;* #,##0_);_(&quot;$&quot;* \(#,##0\);_(&quot;$&quot;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4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indent="2"/>
    </xf>
    <xf numFmtId="0" fontId="2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right" vertical="top" wrapText="1"/>
    </xf>
    <xf numFmtId="10" fontId="5" fillId="4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 wrapText="1"/>
    </xf>
    <xf numFmtId="10" fontId="5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164" fontId="5" fillId="7" borderId="1" xfId="0" applyNumberFormat="1" applyFont="1" applyFill="1" applyBorder="1" applyAlignment="1">
      <alignment vertical="top" wrapText="1"/>
    </xf>
    <xf numFmtId="164" fontId="5" fillId="7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top" wrapText="1"/>
    </xf>
    <xf numFmtId="166" fontId="5" fillId="4" borderId="1" xfId="1" applyNumberFormat="1" applyFont="1" applyFill="1" applyBorder="1" applyAlignment="1">
      <alignment vertical="top" wrapText="1"/>
    </xf>
    <xf numFmtId="166" fontId="5" fillId="6" borderId="1" xfId="1" applyNumberFormat="1" applyFont="1" applyFill="1" applyBorder="1" applyAlignment="1">
      <alignment vertical="top" wrapText="1"/>
    </xf>
    <xf numFmtId="166" fontId="5" fillId="7" borderId="1" xfId="1" applyNumberFormat="1" applyFont="1" applyFill="1" applyBorder="1" applyAlignment="1">
      <alignment vertical="top" wrapText="1"/>
    </xf>
    <xf numFmtId="166" fontId="3" fillId="0" borderId="1" xfId="1" applyNumberFormat="1" applyFont="1" applyFill="1" applyBorder="1" applyAlignment="1">
      <alignment horizontal="left" vertical="top"/>
    </xf>
    <xf numFmtId="166" fontId="5" fillId="7" borderId="1" xfId="1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44" fontId="3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J27" sqref="J27"/>
    </sheetView>
  </sheetViews>
  <sheetFormatPr defaultColWidth="15" defaultRowHeight="15" x14ac:dyDescent="0.2"/>
  <cols>
    <col min="1" max="1" width="46.1640625" style="2" customWidth="1"/>
    <col min="2" max="2" width="25.83203125" style="2" customWidth="1"/>
    <col min="3" max="3" width="14.83203125" style="2" customWidth="1"/>
    <col min="4" max="4" width="25.83203125" style="2" customWidth="1"/>
    <col min="5" max="5" width="14.83203125" style="2" customWidth="1"/>
    <col min="6" max="6" width="25.83203125" style="2" customWidth="1"/>
    <col min="7" max="7" width="14.83203125" style="2" customWidth="1"/>
    <col min="8" max="8" width="25.83203125" style="2" customWidth="1"/>
    <col min="9" max="9" width="14.83203125" style="2" customWidth="1"/>
    <col min="10" max="10" width="25.83203125" style="2" customWidth="1"/>
    <col min="11" max="11" width="25.83203125" style="3" customWidth="1"/>
    <col min="12" max="13" width="25.83203125" style="2" customWidth="1"/>
    <col min="14" max="16384" width="15" style="2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1" t="s">
        <v>57</v>
      </c>
    </row>
    <row r="4" spans="1:13" x14ac:dyDescent="0.2">
      <c r="A4" s="1" t="s">
        <v>2</v>
      </c>
    </row>
    <row r="5" spans="1:13" x14ac:dyDescent="0.2">
      <c r="A5" s="1" t="s">
        <v>3</v>
      </c>
    </row>
    <row r="6" spans="1:13" x14ac:dyDescent="0.2">
      <c r="A6" s="1" t="s">
        <v>4</v>
      </c>
    </row>
    <row r="7" spans="1:13" x14ac:dyDescent="0.2">
      <c r="A7" s="4" t="s">
        <v>5</v>
      </c>
      <c r="B7" s="4"/>
    </row>
    <row r="8" spans="1:13" x14ac:dyDescent="0.2">
      <c r="A8" s="5"/>
    </row>
    <row r="9" spans="1:13" ht="56.25" customHeight="1" x14ac:dyDescent="0.2">
      <c r="A9" s="32" t="s">
        <v>6</v>
      </c>
      <c r="B9" s="22" t="s">
        <v>7</v>
      </c>
      <c r="C9" s="21" t="s">
        <v>8</v>
      </c>
      <c r="D9" s="22" t="s">
        <v>9</v>
      </c>
      <c r="E9" s="21" t="s">
        <v>8</v>
      </c>
      <c r="F9" s="23" t="s">
        <v>58</v>
      </c>
      <c r="G9" s="21" t="s">
        <v>8</v>
      </c>
      <c r="H9" s="22" t="s">
        <v>10</v>
      </c>
      <c r="I9" s="21" t="s">
        <v>8</v>
      </c>
      <c r="J9" s="22" t="s">
        <v>61</v>
      </c>
      <c r="K9" s="24" t="s">
        <v>59</v>
      </c>
      <c r="L9" s="25" t="s">
        <v>60</v>
      </c>
      <c r="M9" s="25" t="s">
        <v>11</v>
      </c>
    </row>
    <row r="10" spans="1:13" ht="15" customHeight="1" x14ac:dyDescent="0.2">
      <c r="A10" s="9"/>
      <c r="B10" s="26"/>
      <c r="C10" s="11"/>
      <c r="D10" s="26"/>
      <c r="E10" s="11"/>
      <c r="F10" s="10"/>
      <c r="G10" s="11"/>
      <c r="H10" s="26"/>
      <c r="I10" s="11"/>
      <c r="J10" s="26"/>
      <c r="K10" s="30"/>
      <c r="L10" s="30"/>
      <c r="M10" s="30"/>
    </row>
    <row r="11" spans="1:13" ht="15.75" customHeight="1" x14ac:dyDescent="0.2">
      <c r="A11" s="6" t="s">
        <v>12</v>
      </c>
      <c r="B11" s="34"/>
      <c r="C11" s="35"/>
      <c r="D11" s="34"/>
      <c r="E11" s="35"/>
      <c r="F11" s="34"/>
      <c r="G11" s="35"/>
      <c r="H11" s="34"/>
      <c r="I11" s="35"/>
      <c r="J11" s="34"/>
      <c r="K11" s="36"/>
      <c r="L11" s="37"/>
      <c r="M11" s="37"/>
    </row>
    <row r="12" spans="1:13" ht="15" customHeight="1" x14ac:dyDescent="0.2">
      <c r="A12" s="9" t="s">
        <v>13</v>
      </c>
      <c r="B12" s="26">
        <f t="shared" ref="B12:B23" si="0">C12*$B$57</f>
        <v>6939.1386735889364</v>
      </c>
      <c r="C12" s="11">
        <v>1.5285658496244055E-2</v>
      </c>
      <c r="D12" s="26">
        <f t="shared" ref="D12:D23" si="1">E12*$D$57</f>
        <v>147139.95467420516</v>
      </c>
      <c r="E12" s="11">
        <v>1.5285349607467984E-2</v>
      </c>
      <c r="F12" s="26">
        <f t="shared" ref="F12:F23" si="2">G12*$F$57</f>
        <v>6538.7603509143128</v>
      </c>
      <c r="G12" s="11">
        <v>3.0648188418573852E-2</v>
      </c>
      <c r="H12" s="26">
        <f>I12*$H$57</f>
        <v>131546.76063759738</v>
      </c>
      <c r="I12" s="11">
        <v>2.6559698533960886E-2</v>
      </c>
      <c r="J12" s="26">
        <f t="shared" ref="J12:J23" si="3">B12+D12+F12+H12</f>
        <v>292164.61433630576</v>
      </c>
      <c r="K12" s="30">
        <f t="shared" ref="K12:K23" si="4">J12/7</f>
        <v>41737.802048043683</v>
      </c>
      <c r="L12" s="30">
        <f>K12*3</f>
        <v>125213.40614413105</v>
      </c>
      <c r="M12" s="30">
        <f>SUM(K12:L12)</f>
        <v>166951.20819217473</v>
      </c>
    </row>
    <row r="13" spans="1:13" ht="15" customHeight="1" x14ac:dyDescent="0.2">
      <c r="A13" s="9" t="s">
        <v>14</v>
      </c>
      <c r="B13" s="26">
        <f t="shared" si="0"/>
        <v>18056.986193746987</v>
      </c>
      <c r="C13" s="11">
        <v>3.9776251407043259E-2</v>
      </c>
      <c r="D13" s="26">
        <f t="shared" si="1"/>
        <v>382892.24166383565</v>
      </c>
      <c r="E13" s="11">
        <v>3.9776019972125647E-2</v>
      </c>
      <c r="F13" s="26">
        <f t="shared" si="2"/>
        <v>17015.656730102382</v>
      </c>
      <c r="G13" s="11">
        <v>7.9755033912052006E-2</v>
      </c>
      <c r="H13" s="26">
        <f t="shared" ref="H13:H23" si="5">I13*$H$57</f>
        <v>237014.32714452976</v>
      </c>
      <c r="I13" s="11">
        <v>4.7853926973775364E-2</v>
      </c>
      <c r="J13" s="26">
        <f t="shared" si="3"/>
        <v>654979.21173221478</v>
      </c>
      <c r="K13" s="30">
        <f t="shared" si="4"/>
        <v>93568.458818887826</v>
      </c>
      <c r="L13" s="30">
        <f t="shared" ref="L13:L54" si="6">K13*3</f>
        <v>280705.37645666348</v>
      </c>
      <c r="M13" s="30">
        <f t="shared" ref="M13:M54" si="7">SUM(K13:L13)</f>
        <v>374273.8352755513</v>
      </c>
    </row>
    <row r="14" spans="1:13" ht="15" customHeight="1" x14ac:dyDescent="0.2">
      <c r="A14" s="9" t="s">
        <v>15</v>
      </c>
      <c r="B14" s="26">
        <f t="shared" si="0"/>
        <v>9497.2551698789375</v>
      </c>
      <c r="C14" s="11">
        <v>2.0920723162803519E-2</v>
      </c>
      <c r="D14" s="26">
        <f t="shared" si="1"/>
        <v>201389.35979057522</v>
      </c>
      <c r="E14" s="11">
        <v>2.0920944134032345E-2</v>
      </c>
      <c r="F14" s="26">
        <f t="shared" si="2"/>
        <v>8949.625200318158</v>
      </c>
      <c r="G14" s="11">
        <v>4.1948287549124476E-2</v>
      </c>
      <c r="H14" s="26">
        <f t="shared" si="5"/>
        <v>115944.42646706795</v>
      </c>
      <c r="I14" s="11">
        <v>2.3409538925416785E-2</v>
      </c>
      <c r="J14" s="26">
        <f t="shared" si="3"/>
        <v>335780.66662784031</v>
      </c>
      <c r="K14" s="30">
        <f t="shared" si="4"/>
        <v>47968.666661120042</v>
      </c>
      <c r="L14" s="30">
        <f t="shared" si="6"/>
        <v>143905.99998336012</v>
      </c>
      <c r="M14" s="30">
        <f t="shared" si="7"/>
        <v>191874.66664448017</v>
      </c>
    </row>
    <row r="15" spans="1:13" ht="15" customHeight="1" x14ac:dyDescent="0.2">
      <c r="A15" s="9" t="s">
        <v>16</v>
      </c>
      <c r="B15" s="26">
        <f t="shared" si="0"/>
        <v>34310.53328126316</v>
      </c>
      <c r="C15" s="11">
        <v>7.5579854969255622E-2</v>
      </c>
      <c r="D15" s="26">
        <f t="shared" si="1"/>
        <v>727550.43310272007</v>
      </c>
      <c r="E15" s="11">
        <v>7.5580169585232324E-2</v>
      </c>
      <c r="F15" s="26">
        <f t="shared" si="2"/>
        <v>32331.837649234581</v>
      </c>
      <c r="G15" s="11">
        <v>0.15154435994185386</v>
      </c>
      <c r="H15" s="26">
        <f t="shared" si="5"/>
        <v>416484.90861793543</v>
      </c>
      <c r="I15" s="11">
        <v>8.4089593413181049E-2</v>
      </c>
      <c r="J15" s="26">
        <f t="shared" si="3"/>
        <v>1210677.7126511533</v>
      </c>
      <c r="K15" s="30">
        <f t="shared" si="4"/>
        <v>172953.95895016476</v>
      </c>
      <c r="L15" s="30">
        <f t="shared" si="6"/>
        <v>518861.8768504943</v>
      </c>
      <c r="M15" s="30">
        <f t="shared" si="7"/>
        <v>691815.83580065903</v>
      </c>
    </row>
    <row r="16" spans="1:13" ht="15" customHeight="1" x14ac:dyDescent="0.2">
      <c r="A16" s="9" t="s">
        <v>17</v>
      </c>
      <c r="B16" s="26">
        <f t="shared" si="0"/>
        <v>913.53854494498182</v>
      </c>
      <c r="C16" s="11">
        <v>2.0123590085226622E-3</v>
      </c>
      <c r="D16" s="26">
        <f t="shared" si="1"/>
        <v>19373.50938075536</v>
      </c>
      <c r="E16" s="11">
        <v>2.0125795516526715E-3</v>
      </c>
      <c r="F16" s="26">
        <f t="shared" si="2"/>
        <v>861.02316050137335</v>
      </c>
      <c r="G16" s="11">
        <v>4.0357496894823661E-3</v>
      </c>
      <c r="H16" s="26">
        <f t="shared" si="5"/>
        <v>28990.565397148857</v>
      </c>
      <c r="I16" s="11">
        <v>5.8532849729275921E-3</v>
      </c>
      <c r="J16" s="26">
        <f t="shared" si="3"/>
        <v>50138.636483350572</v>
      </c>
      <c r="K16" s="30">
        <f t="shared" si="4"/>
        <v>7162.6623547643676</v>
      </c>
      <c r="L16" s="30">
        <f t="shared" si="6"/>
        <v>21487.987064293102</v>
      </c>
      <c r="M16" s="30">
        <f t="shared" si="7"/>
        <v>28650.64941905747</v>
      </c>
    </row>
    <row r="17" spans="1:13" ht="15" customHeight="1" x14ac:dyDescent="0.2">
      <c r="A17" s="9" t="s">
        <v>18</v>
      </c>
      <c r="B17" s="26">
        <f t="shared" si="0"/>
        <v>28240.438124554912</v>
      </c>
      <c r="C17" s="11">
        <v>6.2208541039718818E-2</v>
      </c>
      <c r="D17" s="26">
        <f t="shared" si="1"/>
        <v>598834.84689787473</v>
      </c>
      <c r="E17" s="11">
        <v>6.220879986157319E-2</v>
      </c>
      <c r="F17" s="26">
        <f t="shared" si="2"/>
        <v>26612.303218020603</v>
      </c>
      <c r="G17" s="11">
        <v>0.12473601103366129</v>
      </c>
      <c r="H17" s="26">
        <f t="shared" si="5"/>
        <v>503500.76796745003</v>
      </c>
      <c r="I17" s="11">
        <v>0.10165836501040508</v>
      </c>
      <c r="J17" s="26">
        <f t="shared" si="3"/>
        <v>1157188.3562079002</v>
      </c>
      <c r="K17" s="30">
        <f t="shared" si="4"/>
        <v>165312.62231541431</v>
      </c>
      <c r="L17" s="30">
        <f t="shared" si="6"/>
        <v>495937.86694624292</v>
      </c>
      <c r="M17" s="30">
        <f t="shared" si="7"/>
        <v>661250.48926165723</v>
      </c>
    </row>
    <row r="18" spans="1:13" ht="15" customHeight="1" x14ac:dyDescent="0.2">
      <c r="A18" s="9" t="s">
        <v>19</v>
      </c>
      <c r="B18" s="26">
        <f t="shared" si="0"/>
        <v>638.57317620393133</v>
      </c>
      <c r="C18" s="11">
        <v>1.4066603876164879E-3</v>
      </c>
      <c r="D18" s="26">
        <f t="shared" si="1"/>
        <v>13543.711434014051</v>
      </c>
      <c r="E18" s="11">
        <v>1.4069622673864985E-3</v>
      </c>
      <c r="F18" s="26">
        <f t="shared" si="2"/>
        <v>601.88026753494057</v>
      </c>
      <c r="G18" s="11">
        <v>2.8211065790556345E-3</v>
      </c>
      <c r="H18" s="26">
        <f t="shared" si="5"/>
        <v>26078.344839163699</v>
      </c>
      <c r="I18" s="11">
        <v>5.2652986195609978E-3</v>
      </c>
      <c r="J18" s="26">
        <f t="shared" si="3"/>
        <v>40862.509716916626</v>
      </c>
      <c r="K18" s="30">
        <f t="shared" si="4"/>
        <v>5837.5013881309469</v>
      </c>
      <c r="L18" s="30">
        <f t="shared" si="6"/>
        <v>17512.504164392842</v>
      </c>
      <c r="M18" s="30">
        <f t="shared" si="7"/>
        <v>23350.005552523788</v>
      </c>
    </row>
    <row r="19" spans="1:13" ht="15" customHeight="1" x14ac:dyDescent="0.2">
      <c r="A19" s="9" t="s">
        <v>20</v>
      </c>
      <c r="B19" s="26">
        <f t="shared" si="0"/>
        <v>41815.940710451556</v>
      </c>
      <c r="C19" s="11">
        <v>9.2112900385166133E-2</v>
      </c>
      <c r="D19" s="26">
        <f t="shared" si="1"/>
        <v>886696.68478886737</v>
      </c>
      <c r="E19" s="11">
        <v>9.2112770136368066E-2</v>
      </c>
      <c r="F19" s="26">
        <f t="shared" si="2"/>
        <v>39404.766737586149</v>
      </c>
      <c r="G19" s="11">
        <v>0.18469628044933958</v>
      </c>
      <c r="H19" s="26">
        <f t="shared" si="5"/>
        <v>497483.53768068278</v>
      </c>
      <c r="I19" s="11">
        <v>0.10044346757278411</v>
      </c>
      <c r="J19" s="26">
        <f t="shared" si="3"/>
        <v>1465400.9299175879</v>
      </c>
      <c r="K19" s="30">
        <f t="shared" si="4"/>
        <v>209342.98998822685</v>
      </c>
      <c r="L19" s="30">
        <f t="shared" si="6"/>
        <v>628028.96996468049</v>
      </c>
      <c r="M19" s="30">
        <f t="shared" si="7"/>
        <v>837371.9599529074</v>
      </c>
    </row>
    <row r="20" spans="1:13" ht="15" customHeight="1" x14ac:dyDescent="0.2">
      <c r="A20" s="9" t="s">
        <v>21</v>
      </c>
      <c r="B20" s="26">
        <f t="shared" si="0"/>
        <v>36853.354611656061</v>
      </c>
      <c r="C20" s="11">
        <v>8.1181227171441037E-2</v>
      </c>
      <c r="D20" s="26">
        <f t="shared" si="1"/>
        <v>781468.04897669342</v>
      </c>
      <c r="E20" s="11">
        <v>8.118129682806495E-2</v>
      </c>
      <c r="F20" s="26">
        <f t="shared" si="2"/>
        <v>34728.491436766075</v>
      </c>
      <c r="G20" s="11">
        <v>0.16277784961151012</v>
      </c>
      <c r="H20" s="26">
        <f t="shared" si="5"/>
        <v>811979.57778104348</v>
      </c>
      <c r="I20" s="11">
        <v>0.16394119244798491</v>
      </c>
      <c r="J20" s="26">
        <f t="shared" si="3"/>
        <v>1665029.4728061589</v>
      </c>
      <c r="K20" s="30">
        <f t="shared" si="4"/>
        <v>237861.35325802272</v>
      </c>
      <c r="L20" s="30">
        <f t="shared" si="6"/>
        <v>713584.05977406818</v>
      </c>
      <c r="M20" s="30">
        <f t="shared" si="7"/>
        <v>951445.41303209087</v>
      </c>
    </row>
    <row r="21" spans="1:13" ht="15" customHeight="1" x14ac:dyDescent="0.2">
      <c r="A21" s="9" t="s">
        <v>22</v>
      </c>
      <c r="B21" s="26">
        <f t="shared" si="0"/>
        <v>10653.083047330256</v>
      </c>
      <c r="C21" s="11">
        <v>2.3466801436524163E-2</v>
      </c>
      <c r="D21" s="26">
        <f t="shared" si="1"/>
        <v>225900.01047495607</v>
      </c>
      <c r="E21" s="11">
        <v>2.3467185674250553E-2</v>
      </c>
      <c r="F21" s="26">
        <f t="shared" si="2"/>
        <v>10038.861295593197</v>
      </c>
      <c r="G21" s="11">
        <v>4.7053706816498772E-2</v>
      </c>
      <c r="H21" s="26">
        <f t="shared" si="5"/>
        <v>126639.55434303971</v>
      </c>
      <c r="I21" s="11">
        <v>2.5568918379469143E-2</v>
      </c>
      <c r="J21" s="26">
        <f t="shared" si="3"/>
        <v>373231.50916091923</v>
      </c>
      <c r="K21" s="30">
        <f t="shared" si="4"/>
        <v>53318.787022988465</v>
      </c>
      <c r="L21" s="30">
        <f t="shared" si="6"/>
        <v>159956.3610689654</v>
      </c>
      <c r="M21" s="30">
        <f t="shared" si="7"/>
        <v>213275.14809195386</v>
      </c>
    </row>
    <row r="22" spans="1:13" ht="15" customHeight="1" x14ac:dyDescent="0.2">
      <c r="A22" s="9" t="s">
        <v>23</v>
      </c>
      <c r="B22" s="26">
        <f t="shared" si="0"/>
        <v>31152.776758325486</v>
      </c>
      <c r="C22" s="11">
        <v>6.8623892551668161E-2</v>
      </c>
      <c r="D22" s="26">
        <f t="shared" si="1"/>
        <v>660586.41686142609</v>
      </c>
      <c r="E22" s="11">
        <v>6.8623742273325711E-2</v>
      </c>
      <c r="F22" s="26">
        <f t="shared" si="2"/>
        <v>29356.710049016729</v>
      </c>
      <c r="G22" s="11">
        <v>0.13759947339343859</v>
      </c>
      <c r="H22" s="26">
        <f t="shared" si="5"/>
        <v>506621.91423475696</v>
      </c>
      <c r="I22" s="11">
        <v>0.10228853411178222</v>
      </c>
      <c r="J22" s="26">
        <f t="shared" si="3"/>
        <v>1227717.8179035252</v>
      </c>
      <c r="K22" s="30">
        <f t="shared" si="4"/>
        <v>175388.25970050361</v>
      </c>
      <c r="L22" s="30">
        <f t="shared" si="6"/>
        <v>526164.77910151077</v>
      </c>
      <c r="M22" s="30">
        <f t="shared" si="7"/>
        <v>701553.03880201443</v>
      </c>
    </row>
    <row r="23" spans="1:13" ht="15" customHeight="1" x14ac:dyDescent="0.2">
      <c r="A23" s="9" t="s">
        <v>24</v>
      </c>
      <c r="B23" s="26">
        <f t="shared" si="0"/>
        <v>7331.9463432190087</v>
      </c>
      <c r="C23" s="11">
        <v>1.6150942240395733E-2</v>
      </c>
      <c r="D23" s="26">
        <f t="shared" si="1"/>
        <v>155471.21983047674</v>
      </c>
      <c r="E23" s="11">
        <v>1.6150826974700393E-2</v>
      </c>
      <c r="F23" s="26">
        <f t="shared" si="2"/>
        <v>6909.0839044115055</v>
      </c>
      <c r="G23" s="11">
        <v>3.2383952605409473E-2</v>
      </c>
      <c r="H23" s="26">
        <f t="shared" si="5"/>
        <v>119108.03730944029</v>
      </c>
      <c r="I23" s="11">
        <v>2.4048281756064369E-2</v>
      </c>
      <c r="J23" s="26">
        <f t="shared" si="3"/>
        <v>288820.28738754755</v>
      </c>
      <c r="K23" s="30">
        <f t="shared" si="4"/>
        <v>41260.041055363938</v>
      </c>
      <c r="L23" s="30">
        <f t="shared" si="6"/>
        <v>123780.12316609181</v>
      </c>
      <c r="M23" s="30">
        <f t="shared" si="7"/>
        <v>165040.16422145575</v>
      </c>
    </row>
    <row r="24" spans="1:13" s="13" customFormat="1" ht="15" customHeight="1" x14ac:dyDescent="0.2">
      <c r="A24" s="6" t="s">
        <v>54</v>
      </c>
      <c r="B24" s="27">
        <f t="shared" ref="B24:J24" si="8">SUM(B12:B23)</f>
        <v>226403.56463516422</v>
      </c>
      <c r="C24" s="12">
        <f t="shared" si="8"/>
        <v>0.49872581225639967</v>
      </c>
      <c r="D24" s="27">
        <f t="shared" si="8"/>
        <v>4800846.4378763996</v>
      </c>
      <c r="E24" s="12">
        <f t="shared" si="8"/>
        <v>0.49872664686618029</v>
      </c>
      <c r="F24" s="27">
        <f t="shared" si="8"/>
        <v>213349.00000000003</v>
      </c>
      <c r="G24" s="12">
        <f t="shared" si="8"/>
        <v>1</v>
      </c>
      <c r="H24" s="27">
        <f t="shared" si="8"/>
        <v>3521392.7224198561</v>
      </c>
      <c r="I24" s="12">
        <f t="shared" si="8"/>
        <v>0.71098010071731244</v>
      </c>
      <c r="J24" s="27">
        <f t="shared" si="8"/>
        <v>8761991.7249314208</v>
      </c>
      <c r="K24" s="27">
        <f t="shared" ref="K24:M24" si="9">SUM(K12:K23)</f>
        <v>1251713.1035616314</v>
      </c>
      <c r="L24" s="27">
        <f t="shared" si="9"/>
        <v>3755139.3106848942</v>
      </c>
      <c r="M24" s="27">
        <f t="shared" si="9"/>
        <v>5006852.4142465256</v>
      </c>
    </row>
    <row r="25" spans="1:13" ht="15" customHeight="1" x14ac:dyDescent="0.2">
      <c r="A25" s="9"/>
      <c r="B25" s="26"/>
      <c r="C25" s="11"/>
      <c r="D25" s="26"/>
      <c r="E25" s="11"/>
      <c r="F25" s="10"/>
      <c r="G25" s="11"/>
      <c r="H25" s="26"/>
      <c r="I25" s="11"/>
      <c r="J25" s="26"/>
      <c r="K25" s="30"/>
      <c r="L25" s="30"/>
      <c r="M25" s="30"/>
    </row>
    <row r="26" spans="1:13" ht="15.75" customHeight="1" x14ac:dyDescent="0.2">
      <c r="A26" s="14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" customHeight="1" x14ac:dyDescent="0.2">
      <c r="A27" s="9" t="s">
        <v>26</v>
      </c>
      <c r="B27" s="26">
        <f t="shared" ref="B27:B54" si="10">C27*$B$57</f>
        <v>7669.8304625822202</v>
      </c>
      <c r="C27" s="11">
        <v>1.6895239407931511E-2</v>
      </c>
      <c r="D27" s="26">
        <f>E27*$D$57</f>
        <v>162635.63068483627</v>
      </c>
      <c r="E27" s="11">
        <v>1.6895087939595349E-2</v>
      </c>
      <c r="F27" s="7"/>
      <c r="G27" s="8"/>
      <c r="H27" s="26">
        <f t="shared" ref="H27" si="11">I27*$H$57</f>
        <v>47730.182373510055</v>
      </c>
      <c r="I27" s="11">
        <v>9.6368716999716032E-3</v>
      </c>
      <c r="J27" s="26">
        <f t="shared" ref="J27:J54" si="12">B27+D27+F27+H27</f>
        <v>218035.64352092854</v>
      </c>
      <c r="K27" s="30">
        <f t="shared" ref="K27:K54" si="13">J27/7</f>
        <v>31147.949074418364</v>
      </c>
      <c r="L27" s="30">
        <f t="shared" si="6"/>
        <v>93443.847223255085</v>
      </c>
      <c r="M27" s="30">
        <f t="shared" si="7"/>
        <v>124591.79629767346</v>
      </c>
    </row>
    <row r="28" spans="1:13" ht="15" customHeight="1" x14ac:dyDescent="0.2">
      <c r="A28" s="9" t="s">
        <v>27</v>
      </c>
      <c r="B28" s="26">
        <f t="shared" si="10"/>
        <v>20130.524025024311</v>
      </c>
      <c r="C28" s="11">
        <v>4.4343877543206754E-2</v>
      </c>
      <c r="D28" s="26">
        <f>E28*$D$57</f>
        <v>426865.87298534851</v>
      </c>
      <c r="E28" s="11">
        <v>4.4344135612418567E-2</v>
      </c>
      <c r="F28" s="7"/>
      <c r="G28" s="8"/>
      <c r="H28" s="26">
        <f t="shared" ref="H28:H54" si="14">I28*$H$57</f>
        <v>119435.86382894519</v>
      </c>
      <c r="I28" s="11">
        <v>2.4114470946032147E-2</v>
      </c>
      <c r="J28" s="26">
        <f t="shared" si="12"/>
        <v>566432.26083931804</v>
      </c>
      <c r="K28" s="30">
        <f t="shared" si="13"/>
        <v>80918.894405616869</v>
      </c>
      <c r="L28" s="30">
        <f t="shared" si="6"/>
        <v>242756.68321685062</v>
      </c>
      <c r="M28" s="30">
        <f t="shared" si="7"/>
        <v>323675.57762246748</v>
      </c>
    </row>
    <row r="29" spans="1:13" ht="15" customHeight="1" x14ac:dyDescent="0.2">
      <c r="A29" s="9" t="s">
        <v>28</v>
      </c>
      <c r="B29" s="26">
        <f t="shared" si="10"/>
        <v>3655.1970320001838</v>
      </c>
      <c r="C29" s="11">
        <v>8.0517332475706967E-3</v>
      </c>
      <c r="D29" s="26">
        <f>E29*$D$57</f>
        <v>77506.712617674799</v>
      </c>
      <c r="E29" s="11">
        <v>8.0516349343038082E-3</v>
      </c>
      <c r="F29" s="7"/>
      <c r="G29" s="8"/>
      <c r="H29" s="26">
        <f t="shared" si="14"/>
        <v>24845.173579264469</v>
      </c>
      <c r="I29" s="11">
        <v>5.0163175215474963E-3</v>
      </c>
      <c r="J29" s="26">
        <f t="shared" si="12"/>
        <v>106007.08322893945</v>
      </c>
      <c r="K29" s="30">
        <f t="shared" si="13"/>
        <v>15143.869032705636</v>
      </c>
      <c r="L29" s="30">
        <f t="shared" si="6"/>
        <v>45431.607098116903</v>
      </c>
      <c r="M29" s="30">
        <f t="shared" si="7"/>
        <v>60575.476130822542</v>
      </c>
    </row>
    <row r="30" spans="1:13" ht="15" customHeight="1" x14ac:dyDescent="0.2">
      <c r="A30" s="9" t="s">
        <v>29</v>
      </c>
      <c r="B30" s="26">
        <f t="shared" si="10"/>
        <v>1047.7188639513604</v>
      </c>
      <c r="C30" s="11">
        <v>2.3079338096222615E-3</v>
      </c>
      <c r="D30" s="26">
        <f>E30*$D$57</f>
        <v>22214.967364516855</v>
      </c>
      <c r="E30" s="11">
        <v>2.3077589186226658E-3</v>
      </c>
      <c r="F30" s="7"/>
      <c r="G30" s="8"/>
      <c r="H30" s="26">
        <f t="shared" si="14"/>
        <v>10334.178987915842</v>
      </c>
      <c r="I30" s="11">
        <v>2.0865027552536383E-3</v>
      </c>
      <c r="J30" s="26">
        <f t="shared" si="12"/>
        <v>33596.86521638406</v>
      </c>
      <c r="K30" s="30">
        <f t="shared" si="13"/>
        <v>4799.5521737691515</v>
      </c>
      <c r="L30" s="30">
        <f t="shared" si="6"/>
        <v>14398.656521307454</v>
      </c>
      <c r="M30" s="30">
        <f t="shared" si="7"/>
        <v>19198.208695076606</v>
      </c>
    </row>
    <row r="31" spans="1:13" ht="15" customHeight="1" x14ac:dyDescent="0.2">
      <c r="A31" s="9" t="s">
        <v>30</v>
      </c>
      <c r="B31" s="26">
        <f t="shared" si="10"/>
        <v>7898.5627162252185</v>
      </c>
      <c r="C31" s="11">
        <v>1.7399094897888861E-2</v>
      </c>
      <c r="D31" s="26">
        <f>E31*$D$57</f>
        <v>167488.70074946593</v>
      </c>
      <c r="E31" s="11">
        <v>1.7399239736920907E-2</v>
      </c>
      <c r="F31" s="7"/>
      <c r="G31" s="8"/>
      <c r="H31" s="26">
        <f t="shared" si="14"/>
        <v>54002.200110669699</v>
      </c>
      <c r="I31" s="11">
        <v>1.0903211513215204E-2</v>
      </c>
      <c r="J31" s="26">
        <f t="shared" si="12"/>
        <v>229389.46357636084</v>
      </c>
      <c r="K31" s="30">
        <f t="shared" si="13"/>
        <v>32769.923368051546</v>
      </c>
      <c r="L31" s="30">
        <f t="shared" si="6"/>
        <v>98309.770104154639</v>
      </c>
      <c r="M31" s="30">
        <f t="shared" si="7"/>
        <v>131079.69347220619</v>
      </c>
    </row>
    <row r="32" spans="1:13" ht="15" customHeight="1" x14ac:dyDescent="0.2">
      <c r="A32" s="9" t="s">
        <v>31</v>
      </c>
      <c r="B32" s="26">
        <f t="shared" si="10"/>
        <v>7896.8246291914575</v>
      </c>
      <c r="C32" s="11">
        <v>1.7395266208755446E-2</v>
      </c>
      <c r="D32" s="26">
        <f>E32*$D$57</f>
        <v>167453.6578407184</v>
      </c>
      <c r="E32" s="11">
        <v>1.7395599372122272E-2</v>
      </c>
      <c r="F32" s="7"/>
      <c r="G32" s="8"/>
      <c r="H32" s="26">
        <f t="shared" si="14"/>
        <v>41912.535589550207</v>
      </c>
      <c r="I32" s="11">
        <v>8.4622707899216845E-3</v>
      </c>
      <c r="J32" s="26">
        <f t="shared" si="12"/>
        <v>217263.01805946007</v>
      </c>
      <c r="K32" s="30">
        <f t="shared" si="13"/>
        <v>31037.574008494295</v>
      </c>
      <c r="L32" s="30">
        <f t="shared" si="6"/>
        <v>93112.722025482886</v>
      </c>
      <c r="M32" s="30">
        <f t="shared" si="7"/>
        <v>124150.29603397718</v>
      </c>
    </row>
    <row r="33" spans="1:13" ht="15" customHeight="1" x14ac:dyDescent="0.2">
      <c r="A33" s="9" t="s">
        <v>32</v>
      </c>
      <c r="B33" s="26">
        <f t="shared" si="10"/>
        <v>12012.267107731655</v>
      </c>
      <c r="C33" s="11">
        <v>2.6460836338854304E-2</v>
      </c>
      <c r="D33" s="26">
        <f>E33*$D$57</f>
        <v>254717.95656006905</v>
      </c>
      <c r="E33" s="11">
        <v>2.6460882266419867E-2</v>
      </c>
      <c r="F33" s="7"/>
      <c r="G33" s="8"/>
      <c r="H33" s="26">
        <f t="shared" si="14"/>
        <v>86422.2045901003</v>
      </c>
      <c r="I33" s="11">
        <v>1.7448910862023319E-2</v>
      </c>
      <c r="J33" s="26">
        <f t="shared" si="12"/>
        <v>353152.42825790099</v>
      </c>
      <c r="K33" s="30">
        <f t="shared" si="13"/>
        <v>50450.346893985858</v>
      </c>
      <c r="L33" s="30">
        <f t="shared" si="6"/>
        <v>151351.04068195756</v>
      </c>
      <c r="M33" s="30">
        <f t="shared" si="7"/>
        <v>201801.38757594343</v>
      </c>
    </row>
    <row r="34" spans="1:13" ht="15" customHeight="1" x14ac:dyDescent="0.2">
      <c r="A34" s="9" t="s">
        <v>33</v>
      </c>
      <c r="B34" s="26">
        <f t="shared" si="10"/>
        <v>503.00238757054359</v>
      </c>
      <c r="C34" s="11">
        <v>1.1080226352101568E-3</v>
      </c>
      <c r="D34" s="26">
        <f>E34*$D$57</f>
        <v>10667.210541505037</v>
      </c>
      <c r="E34" s="11">
        <v>1.1081425356178713E-3</v>
      </c>
      <c r="F34" s="7"/>
      <c r="G34" s="8"/>
      <c r="H34" s="26">
        <f t="shared" si="14"/>
        <v>6661.8425362600155</v>
      </c>
      <c r="I34" s="11">
        <v>1.3450466479462146E-3</v>
      </c>
      <c r="J34" s="26">
        <f t="shared" si="12"/>
        <v>17832.055465335594</v>
      </c>
      <c r="K34" s="30">
        <f t="shared" si="13"/>
        <v>2547.4364950479421</v>
      </c>
      <c r="L34" s="30">
        <f t="shared" si="6"/>
        <v>7642.3094851438264</v>
      </c>
      <c r="M34" s="30">
        <f t="shared" si="7"/>
        <v>10189.745980191768</v>
      </c>
    </row>
    <row r="35" spans="1:13" ht="15" customHeight="1" x14ac:dyDescent="0.2">
      <c r="A35" s="9" t="s">
        <v>34</v>
      </c>
      <c r="B35" s="26">
        <f t="shared" si="10"/>
        <v>2332.8604167145254</v>
      </c>
      <c r="C35" s="11">
        <v>5.1388665548689439E-3</v>
      </c>
      <c r="D35" s="26">
        <f>E35*$D$57</f>
        <v>49468.657650644876</v>
      </c>
      <c r="E35" s="11">
        <v>5.1389558225466226E-3</v>
      </c>
      <c r="F35" s="7"/>
      <c r="G35" s="8"/>
      <c r="H35" s="26">
        <f t="shared" si="14"/>
        <v>20705.726801889239</v>
      </c>
      <c r="I35" s="11">
        <v>4.1805503922652618E-3</v>
      </c>
      <c r="J35" s="26">
        <f t="shared" si="12"/>
        <v>72507.244869248636</v>
      </c>
      <c r="K35" s="30">
        <f t="shared" si="13"/>
        <v>10358.177838464091</v>
      </c>
      <c r="L35" s="30">
        <f t="shared" si="6"/>
        <v>31074.533515392272</v>
      </c>
      <c r="M35" s="30">
        <f t="shared" si="7"/>
        <v>41432.711353856364</v>
      </c>
    </row>
    <row r="36" spans="1:13" ht="15" customHeight="1" x14ac:dyDescent="0.2">
      <c r="A36" s="9" t="s">
        <v>35</v>
      </c>
      <c r="B36" s="26">
        <f t="shared" si="10"/>
        <v>14540.48850704096</v>
      </c>
      <c r="C36" s="11">
        <v>3.2030047552319037E-2</v>
      </c>
      <c r="D36" s="26">
        <f>E36*$D$57</f>
        <v>308325.40541193669</v>
      </c>
      <c r="E36" s="11">
        <v>3.2029788408056079E-2</v>
      </c>
      <c r="F36" s="7"/>
      <c r="G36" s="8"/>
      <c r="H36" s="26">
        <f t="shared" si="14"/>
        <v>83189.801136122012</v>
      </c>
      <c r="I36" s="11">
        <v>1.6796278589957626E-2</v>
      </c>
      <c r="J36" s="26">
        <f t="shared" si="12"/>
        <v>406055.69505509967</v>
      </c>
      <c r="K36" s="30">
        <f t="shared" si="13"/>
        <v>58007.956436442808</v>
      </c>
      <c r="L36" s="30">
        <f t="shared" si="6"/>
        <v>174023.86930932844</v>
      </c>
      <c r="M36" s="30">
        <f t="shared" si="7"/>
        <v>232031.82574577123</v>
      </c>
    </row>
    <row r="37" spans="1:13" ht="15" customHeight="1" x14ac:dyDescent="0.2">
      <c r="A37" s="9" t="s">
        <v>36</v>
      </c>
      <c r="B37" s="26">
        <f t="shared" si="10"/>
        <v>9083.5904558437287</v>
      </c>
      <c r="C37" s="11">
        <v>2.0009495149050868E-2</v>
      </c>
      <c r="D37" s="26">
        <f>E37*$D$57</f>
        <v>192618.19429045185</v>
      </c>
      <c r="E37" s="11">
        <v>2.0009768570391565E-2</v>
      </c>
      <c r="F37" s="7"/>
      <c r="G37" s="8"/>
      <c r="H37" s="26">
        <f t="shared" si="14"/>
        <v>53755.056283789068</v>
      </c>
      <c r="I37" s="11">
        <v>1.0853312408861258E-2</v>
      </c>
      <c r="J37" s="26">
        <f t="shared" si="12"/>
        <v>255456.84103008464</v>
      </c>
      <c r="K37" s="30">
        <f t="shared" si="13"/>
        <v>36493.834432869233</v>
      </c>
      <c r="L37" s="30">
        <f t="shared" si="6"/>
        <v>109481.5032986077</v>
      </c>
      <c r="M37" s="30">
        <f t="shared" si="7"/>
        <v>145975.33773147693</v>
      </c>
    </row>
    <row r="38" spans="1:13" ht="15" customHeight="1" x14ac:dyDescent="0.2">
      <c r="A38" s="9" t="s">
        <v>37</v>
      </c>
      <c r="B38" s="26">
        <f t="shared" si="10"/>
        <v>1715.4919023224829</v>
      </c>
      <c r="C38" s="11">
        <v>3.778916174680113E-3</v>
      </c>
      <c r="D38" s="26">
        <f>E38*$D$57</f>
        <v>36377.521655136006</v>
      </c>
      <c r="E38" s="11">
        <v>3.7790084792616164E-3</v>
      </c>
      <c r="F38" s="7"/>
      <c r="G38" s="8"/>
      <c r="H38" s="26">
        <f t="shared" si="14"/>
        <v>13011.145800038685</v>
      </c>
      <c r="I38" s="11">
        <v>2.6269906484620103E-3</v>
      </c>
      <c r="J38" s="26">
        <f t="shared" si="12"/>
        <v>51104.15935749717</v>
      </c>
      <c r="K38" s="30">
        <f t="shared" si="13"/>
        <v>7300.5941939281674</v>
      </c>
      <c r="L38" s="30">
        <f t="shared" si="6"/>
        <v>21901.782581784501</v>
      </c>
      <c r="M38" s="30">
        <f t="shared" si="7"/>
        <v>29202.37677571267</v>
      </c>
    </row>
    <row r="39" spans="1:13" ht="15" customHeight="1" x14ac:dyDescent="0.2">
      <c r="A39" s="9" t="s">
        <v>38</v>
      </c>
      <c r="B39" s="26">
        <f t="shared" si="10"/>
        <v>2308.8748156486181</v>
      </c>
      <c r="C39" s="11">
        <v>5.086030644827824E-3</v>
      </c>
      <c r="D39" s="26">
        <f>E39*$D$57</f>
        <v>48960.1626769043</v>
      </c>
      <c r="E39" s="11">
        <v>5.0861318056813548E-3</v>
      </c>
      <c r="F39" s="7"/>
      <c r="G39" s="8"/>
      <c r="H39" s="26">
        <f t="shared" si="14"/>
        <v>15054.541152185751</v>
      </c>
      <c r="I39" s="11">
        <v>3.0395585009554563E-3</v>
      </c>
      <c r="J39" s="26">
        <f t="shared" si="12"/>
        <v>66323.578644738664</v>
      </c>
      <c r="K39" s="30">
        <f t="shared" si="13"/>
        <v>9474.7969492483808</v>
      </c>
      <c r="L39" s="30">
        <f t="shared" si="6"/>
        <v>28424.39084774514</v>
      </c>
      <c r="M39" s="30">
        <f t="shared" si="7"/>
        <v>37899.187796993523</v>
      </c>
    </row>
    <row r="40" spans="1:13" ht="15" customHeight="1" x14ac:dyDescent="0.2">
      <c r="A40" s="9" t="s">
        <v>39</v>
      </c>
      <c r="B40" s="26">
        <f t="shared" si="10"/>
        <v>4748.4537762360924</v>
      </c>
      <c r="C40" s="11">
        <v>1.0459978712488419E-2</v>
      </c>
      <c r="D40" s="26">
        <f>E40*$D$57</f>
        <v>100691.69752007507</v>
      </c>
      <c r="E40" s="11">
        <v>1.0460162248735439E-2</v>
      </c>
      <c r="F40" s="7"/>
      <c r="G40" s="8"/>
      <c r="H40" s="26">
        <f t="shared" si="14"/>
        <v>29125.602745856831</v>
      </c>
      <c r="I40" s="11">
        <v>5.880549432007583E-3</v>
      </c>
      <c r="J40" s="26">
        <f t="shared" si="12"/>
        <v>134565.754042168</v>
      </c>
      <c r="K40" s="30">
        <f t="shared" si="13"/>
        <v>19223.679148881143</v>
      </c>
      <c r="L40" s="30">
        <f t="shared" si="6"/>
        <v>57671.03744664343</v>
      </c>
      <c r="M40" s="30">
        <f t="shared" si="7"/>
        <v>76894.716595524573</v>
      </c>
    </row>
    <row r="41" spans="1:13" ht="15" customHeight="1" x14ac:dyDescent="0.2">
      <c r="A41" s="9" t="s">
        <v>40</v>
      </c>
      <c r="B41" s="26">
        <f t="shared" si="10"/>
        <v>33736.616942715154</v>
      </c>
      <c r="C41" s="11">
        <v>7.4315621817402158E-2</v>
      </c>
      <c r="D41" s="26">
        <f>E41*$D$57</f>
        <v>715376.37748507177</v>
      </c>
      <c r="E41" s="11">
        <v>7.4315491363273242E-2</v>
      </c>
      <c r="F41" s="7"/>
      <c r="G41" s="8"/>
      <c r="H41" s="26">
        <f t="shared" si="14"/>
        <v>217856.85874952501</v>
      </c>
      <c r="I41" s="11">
        <v>4.3985974750710248E-2</v>
      </c>
      <c r="J41" s="26">
        <f t="shared" si="12"/>
        <v>966969.85317731195</v>
      </c>
      <c r="K41" s="30">
        <f t="shared" si="13"/>
        <v>138138.5504539017</v>
      </c>
      <c r="L41" s="30">
        <f t="shared" si="6"/>
        <v>414415.6513617051</v>
      </c>
      <c r="M41" s="30">
        <f t="shared" si="7"/>
        <v>552554.20181560679</v>
      </c>
    </row>
    <row r="42" spans="1:13" ht="15" customHeight="1" x14ac:dyDescent="0.2">
      <c r="A42" s="9" t="s">
        <v>41</v>
      </c>
      <c r="B42" s="26">
        <f t="shared" si="10"/>
        <v>601.37811368143775</v>
      </c>
      <c r="C42" s="11">
        <v>1.3247264401614175E-3</v>
      </c>
      <c r="D42" s="26">
        <f>E42*$D$57</f>
        <v>12751.145221277637</v>
      </c>
      <c r="E42" s="11">
        <v>1.3246280592812494E-3</v>
      </c>
      <c r="F42" s="7"/>
      <c r="G42" s="8"/>
      <c r="H42" s="26">
        <f t="shared" si="14"/>
        <v>6722.1422328528843</v>
      </c>
      <c r="I42" s="11">
        <v>1.3572213435102357E-3</v>
      </c>
      <c r="J42" s="26">
        <f t="shared" si="12"/>
        <v>20074.665567811957</v>
      </c>
      <c r="K42" s="30">
        <f t="shared" si="13"/>
        <v>2867.8093668302795</v>
      </c>
      <c r="L42" s="30">
        <f t="shared" si="6"/>
        <v>8603.4281004908389</v>
      </c>
      <c r="M42" s="30">
        <f t="shared" si="7"/>
        <v>11471.237467321118</v>
      </c>
    </row>
    <row r="43" spans="1:13" ht="15" customHeight="1" x14ac:dyDescent="0.2">
      <c r="A43" s="9" t="s">
        <v>42</v>
      </c>
      <c r="B43" s="26">
        <f t="shared" si="10"/>
        <v>2720.1062078365608</v>
      </c>
      <c r="C43" s="11">
        <v>5.991898493793695E-3</v>
      </c>
      <c r="D43" s="26">
        <f>E43*$D$57</f>
        <v>57677.645423201699</v>
      </c>
      <c r="E43" s="11">
        <v>5.9917306402689097E-3</v>
      </c>
      <c r="F43" s="7"/>
      <c r="G43" s="8"/>
      <c r="H43" s="26">
        <f t="shared" si="14"/>
        <v>19937.9672847068</v>
      </c>
      <c r="I43" s="11">
        <v>4.0255373670557539E-3</v>
      </c>
      <c r="J43" s="26">
        <f t="shared" si="12"/>
        <v>80335.718915745063</v>
      </c>
      <c r="K43" s="30">
        <f t="shared" si="13"/>
        <v>11476.531273677867</v>
      </c>
      <c r="L43" s="30">
        <f t="shared" si="6"/>
        <v>34429.593821033603</v>
      </c>
      <c r="M43" s="30">
        <f t="shared" si="7"/>
        <v>45906.125094711468</v>
      </c>
    </row>
    <row r="44" spans="1:13" ht="15" customHeight="1" x14ac:dyDescent="0.2">
      <c r="A44" s="9" t="s">
        <v>43</v>
      </c>
      <c r="B44" s="26">
        <f t="shared" si="10"/>
        <v>15012.205328003798</v>
      </c>
      <c r="C44" s="11">
        <v>3.3069153783127733E-2</v>
      </c>
      <c r="D44" s="26">
        <f>E44*$D$57</f>
        <v>318332.765437664</v>
      </c>
      <c r="E44" s="11">
        <v>3.3069383649061396E-2</v>
      </c>
      <c r="F44" s="7"/>
      <c r="G44" s="8"/>
      <c r="H44" s="26">
        <f t="shared" si="14"/>
        <v>81808.853154995188</v>
      </c>
      <c r="I44" s="11">
        <v>1.6517460914083001E-2</v>
      </c>
      <c r="J44" s="26">
        <f t="shared" si="12"/>
        <v>415153.82392066298</v>
      </c>
      <c r="K44" s="30">
        <f t="shared" si="13"/>
        <v>59307.689131523286</v>
      </c>
      <c r="L44" s="30">
        <f t="shared" si="6"/>
        <v>177923.06739456987</v>
      </c>
      <c r="M44" s="30">
        <f t="shared" si="7"/>
        <v>237230.75652609314</v>
      </c>
    </row>
    <row r="45" spans="1:13" ht="15" customHeight="1" x14ac:dyDescent="0.2">
      <c r="A45" s="9" t="s">
        <v>44</v>
      </c>
      <c r="B45" s="26">
        <f t="shared" si="10"/>
        <v>5384.9412479995099</v>
      </c>
      <c r="C45" s="11">
        <v>1.1862044673144809E-2</v>
      </c>
      <c r="D45" s="26">
        <f>E45*$D$57</f>
        <v>114186.9453568851</v>
      </c>
      <c r="E45" s="11">
        <v>1.1862089969059998E-2</v>
      </c>
      <c r="F45" s="7"/>
      <c r="G45" s="8"/>
      <c r="H45" s="26">
        <f t="shared" si="14"/>
        <v>33945.332015779779</v>
      </c>
      <c r="I45" s="11">
        <v>6.8536677042022251E-3</v>
      </c>
      <c r="J45" s="26">
        <f t="shared" si="12"/>
        <v>153517.21862066438</v>
      </c>
      <c r="K45" s="30">
        <f t="shared" si="13"/>
        <v>21931.031231523484</v>
      </c>
      <c r="L45" s="30">
        <f t="shared" si="6"/>
        <v>65793.093694570445</v>
      </c>
      <c r="M45" s="30">
        <f t="shared" si="7"/>
        <v>87724.124926093937</v>
      </c>
    </row>
    <row r="46" spans="1:13" ht="15" customHeight="1" x14ac:dyDescent="0.2">
      <c r="A46" s="9" t="s">
        <v>45</v>
      </c>
      <c r="B46" s="26">
        <f t="shared" si="10"/>
        <v>5156.5566117632643</v>
      </c>
      <c r="C46" s="11">
        <v>1.1358954921014143E-2</v>
      </c>
      <c r="D46" s="26">
        <f>E46*$D$57</f>
        <v>109342.07682408998</v>
      </c>
      <c r="E46" s="11">
        <v>1.1358790172006462E-2</v>
      </c>
      <c r="F46" s="7"/>
      <c r="G46" s="8"/>
      <c r="H46" s="26">
        <f t="shared" si="14"/>
        <v>37759.500148154046</v>
      </c>
      <c r="I46" s="11">
        <v>7.6237600672729097E-3</v>
      </c>
      <c r="J46" s="26">
        <f t="shared" si="12"/>
        <v>152258.1335840073</v>
      </c>
      <c r="K46" s="30">
        <f t="shared" si="13"/>
        <v>21751.16194057247</v>
      </c>
      <c r="L46" s="30">
        <f t="shared" si="6"/>
        <v>65253.485821717411</v>
      </c>
      <c r="M46" s="30">
        <f t="shared" si="7"/>
        <v>87004.647762289882</v>
      </c>
    </row>
    <row r="47" spans="1:13" ht="15" customHeight="1" x14ac:dyDescent="0.2">
      <c r="A47" s="9" t="s">
        <v>46</v>
      </c>
      <c r="B47" s="26">
        <f t="shared" si="10"/>
        <v>4692.8349911557279</v>
      </c>
      <c r="C47" s="11">
        <v>1.0337460660219153E-2</v>
      </c>
      <c r="D47" s="26">
        <f>E47*$D$57</f>
        <v>99510.676935903408</v>
      </c>
      <c r="E47" s="11">
        <v>1.0337474209564494E-2</v>
      </c>
      <c r="F47" s="7"/>
      <c r="G47" s="8"/>
      <c r="H47" s="26">
        <f t="shared" si="14"/>
        <v>33524.08343113101</v>
      </c>
      <c r="I47" s="11">
        <v>6.7686163098394864E-3</v>
      </c>
      <c r="J47" s="26">
        <f t="shared" si="12"/>
        <v>137727.59535819016</v>
      </c>
      <c r="K47" s="30">
        <f t="shared" si="13"/>
        <v>19675.370765455737</v>
      </c>
      <c r="L47" s="30">
        <f t="shared" si="6"/>
        <v>59026.11229636721</v>
      </c>
      <c r="M47" s="30">
        <f t="shared" si="7"/>
        <v>78701.483061822946</v>
      </c>
    </row>
    <row r="48" spans="1:13" ht="15" customHeight="1" x14ac:dyDescent="0.2">
      <c r="A48" s="9" t="s">
        <v>47</v>
      </c>
      <c r="B48" s="26">
        <f t="shared" si="10"/>
        <v>3260.3036579295981</v>
      </c>
      <c r="C48" s="11">
        <v>7.1818550764589217E-3</v>
      </c>
      <c r="D48" s="26">
        <f>E48*$D$57</f>
        <v>69135.185396033732</v>
      </c>
      <c r="E48" s="11">
        <v>7.1819750202814789E-3</v>
      </c>
      <c r="F48" s="7"/>
      <c r="G48" s="8"/>
      <c r="H48" s="26">
        <f t="shared" si="14"/>
        <v>22893.501709258664</v>
      </c>
      <c r="I48" s="11">
        <v>4.6222689242781945E-3</v>
      </c>
      <c r="J48" s="26">
        <f t="shared" si="12"/>
        <v>95288.990763221998</v>
      </c>
      <c r="K48" s="30">
        <f t="shared" si="13"/>
        <v>13612.712966174571</v>
      </c>
      <c r="L48" s="30">
        <f t="shared" si="6"/>
        <v>40838.138898523714</v>
      </c>
      <c r="M48" s="30">
        <f t="shared" si="7"/>
        <v>54450.851864698285</v>
      </c>
    </row>
    <row r="49" spans="1:13" ht="15" customHeight="1" x14ac:dyDescent="0.2">
      <c r="A49" s="9" t="s">
        <v>48</v>
      </c>
      <c r="B49" s="26">
        <f t="shared" si="10"/>
        <v>13215.370952501282</v>
      </c>
      <c r="C49" s="11">
        <v>2.9111054957003821E-2</v>
      </c>
      <c r="D49" s="26">
        <f>E49*$D$57</f>
        <v>280226.2117530494</v>
      </c>
      <c r="E49" s="11">
        <v>2.9110758021543833E-2</v>
      </c>
      <c r="F49" s="7"/>
      <c r="G49" s="8"/>
      <c r="H49" s="26">
        <f t="shared" si="14"/>
        <v>87800.604696723196</v>
      </c>
      <c r="I49" s="11">
        <v>1.7727214114141715E-2</v>
      </c>
      <c r="J49" s="26">
        <f t="shared" si="12"/>
        <v>381242.18740227388</v>
      </c>
      <c r="K49" s="30">
        <f t="shared" si="13"/>
        <v>54463.16962889627</v>
      </c>
      <c r="L49" s="30">
        <f t="shared" si="6"/>
        <v>163389.5088866888</v>
      </c>
      <c r="M49" s="30">
        <f t="shared" si="7"/>
        <v>217852.67851558508</v>
      </c>
    </row>
    <row r="50" spans="1:13" ht="15" customHeight="1" x14ac:dyDescent="0.2">
      <c r="A50" s="9" t="s">
        <v>49</v>
      </c>
      <c r="B50" s="26">
        <f t="shared" si="10"/>
        <v>7874.9247325660635</v>
      </c>
      <c r="C50" s="11">
        <v>1.7347024725674422E-2</v>
      </c>
      <c r="D50" s="26">
        <f>E50*$D$57</f>
        <v>166985.42493234732</v>
      </c>
      <c r="E50" s="11">
        <v>1.7346957902046923E-2</v>
      </c>
      <c r="F50" s="7"/>
      <c r="G50" s="8"/>
      <c r="H50" s="26">
        <f t="shared" si="14"/>
        <v>52196.606378888871</v>
      </c>
      <c r="I50" s="11">
        <v>1.0538656544636206E-2</v>
      </c>
      <c r="J50" s="26">
        <f t="shared" si="12"/>
        <v>227056.95604380226</v>
      </c>
      <c r="K50" s="30">
        <f t="shared" si="13"/>
        <v>32436.708006257464</v>
      </c>
      <c r="L50" s="30">
        <f t="shared" si="6"/>
        <v>97310.124018772389</v>
      </c>
      <c r="M50" s="30">
        <f t="shared" si="7"/>
        <v>129746.83202502986</v>
      </c>
    </row>
    <row r="51" spans="1:13" ht="15" customHeight="1" x14ac:dyDescent="0.2">
      <c r="A51" s="9" t="s">
        <v>50</v>
      </c>
      <c r="B51" s="26">
        <f t="shared" si="10"/>
        <v>9135.0378320430646</v>
      </c>
      <c r="C51" s="11">
        <v>2.0122824347399936E-2</v>
      </c>
      <c r="D51" s="26">
        <f>E51*$D$57</f>
        <v>193707.50683683745</v>
      </c>
      <c r="E51" s="11">
        <v>2.0122929697429917E-2</v>
      </c>
      <c r="F51" s="7"/>
      <c r="G51" s="8"/>
      <c r="H51" s="26">
        <f t="shared" si="14"/>
        <v>52825.931381358103</v>
      </c>
      <c r="I51" s="11">
        <v>1.0665719212424088E-2</v>
      </c>
      <c r="J51" s="26">
        <f t="shared" si="12"/>
        <v>255668.47605023862</v>
      </c>
      <c r="K51" s="30">
        <f t="shared" si="13"/>
        <v>36524.068007176946</v>
      </c>
      <c r="L51" s="30">
        <f t="shared" si="6"/>
        <v>109572.20402153084</v>
      </c>
      <c r="M51" s="30">
        <f t="shared" si="7"/>
        <v>146096.27202870778</v>
      </c>
    </row>
    <row r="52" spans="1:13" ht="15" customHeight="1" x14ac:dyDescent="0.2">
      <c r="A52" s="9" t="s">
        <v>51</v>
      </c>
      <c r="B52" s="26">
        <f t="shared" si="10"/>
        <v>1684.5539531215302</v>
      </c>
      <c r="C52" s="11">
        <v>3.7107655081053347E-3</v>
      </c>
      <c r="D52" s="26">
        <f>E52*$D$57</f>
        <v>35723.635889783385</v>
      </c>
      <c r="E52" s="11">
        <v>3.7110808212105313E-3</v>
      </c>
      <c r="F52" s="7"/>
      <c r="G52" s="8"/>
      <c r="H52" s="26">
        <f t="shared" si="14"/>
        <v>14550.062000408796</v>
      </c>
      <c r="I52" s="11">
        <v>2.9377025972226606E-3</v>
      </c>
      <c r="J52" s="26">
        <f t="shared" si="12"/>
        <v>51958.251843313716</v>
      </c>
      <c r="K52" s="30">
        <f t="shared" si="13"/>
        <v>7422.6074061876734</v>
      </c>
      <c r="L52" s="30">
        <f t="shared" si="6"/>
        <v>22267.822218563022</v>
      </c>
      <c r="M52" s="30">
        <f t="shared" si="7"/>
        <v>29690.429624750694</v>
      </c>
    </row>
    <row r="53" spans="1:13" ht="15" customHeight="1" x14ac:dyDescent="0.2">
      <c r="A53" s="9" t="s">
        <v>52</v>
      </c>
      <c r="B53" s="26">
        <f t="shared" si="10"/>
        <v>6450.040982288484</v>
      </c>
      <c r="C53" s="11">
        <v>1.4208265374101215E-2</v>
      </c>
      <c r="D53" s="26">
        <f>E53*$D$57</f>
        <v>136769.49046634932</v>
      </c>
      <c r="E53" s="11">
        <v>1.4208033990783216E-2</v>
      </c>
      <c r="F53" s="7"/>
      <c r="G53" s="8"/>
      <c r="H53" s="26">
        <f t="shared" si="14"/>
        <v>39870.838820405748</v>
      </c>
      <c r="I53" s="11">
        <v>8.0500458865990551E-3</v>
      </c>
      <c r="J53" s="26">
        <f t="shared" si="12"/>
        <v>183090.37026904355</v>
      </c>
      <c r="K53" s="30">
        <f t="shared" si="13"/>
        <v>26155.767181291936</v>
      </c>
      <c r="L53" s="30">
        <f t="shared" si="6"/>
        <v>78467.301543875801</v>
      </c>
      <c r="M53" s="30">
        <f t="shared" si="7"/>
        <v>104623.06872516774</v>
      </c>
    </row>
    <row r="54" spans="1:13" ht="15" customHeight="1" x14ac:dyDescent="0.2">
      <c r="A54" s="9" t="s">
        <v>53</v>
      </c>
      <c r="B54" s="26">
        <f t="shared" si="10"/>
        <v>23091.181478333448</v>
      </c>
      <c r="C54" s="11">
        <v>5.0865666613065019E-2</v>
      </c>
      <c r="D54" s="26">
        <f>E54*$D$57</f>
        <v>489646.36239723134</v>
      </c>
      <c r="E54" s="11">
        <v>5.0865965331024568E-2</v>
      </c>
      <c r="F54" s="7"/>
      <c r="G54" s="8"/>
      <c r="H54" s="26">
        <f t="shared" si="14"/>
        <v>123599.94005985835</v>
      </c>
      <c r="I54" s="11">
        <v>2.4955210838291234E-2</v>
      </c>
      <c r="J54" s="26">
        <f t="shared" si="12"/>
        <v>636337.48393542308</v>
      </c>
      <c r="K54" s="30">
        <f t="shared" si="13"/>
        <v>90905.354847917581</v>
      </c>
      <c r="L54" s="30">
        <f t="shared" si="6"/>
        <v>272716.06454375276</v>
      </c>
      <c r="M54" s="30">
        <f t="shared" si="7"/>
        <v>363621.41939167032</v>
      </c>
    </row>
    <row r="55" spans="1:13" s="13" customFormat="1" ht="15" customHeight="1" x14ac:dyDescent="0.2">
      <c r="A55" s="14" t="s">
        <v>55</v>
      </c>
      <c r="B55" s="28">
        <f>SUM(B27:B54)</f>
        <v>227559.74013002226</v>
      </c>
      <c r="C55" s="15">
        <f>SUM(C27:C54)</f>
        <v>0.50127265626794693</v>
      </c>
      <c r="D55" s="28">
        <f>SUM(D27:D54)</f>
        <v>4825363.7989050094</v>
      </c>
      <c r="E55" s="15">
        <f>SUM(E27:E54)</f>
        <v>0.50127358549753021</v>
      </c>
      <c r="F55" s="16"/>
      <c r="G55" s="17"/>
      <c r="H55" s="28">
        <f t="shared" ref="H55:M55" si="15">SUM(H27:H54)</f>
        <v>1431478.2775801439</v>
      </c>
      <c r="I55" s="15">
        <f t="shared" si="15"/>
        <v>0.28901989928268751</v>
      </c>
      <c r="J55" s="28">
        <f t="shared" si="15"/>
        <v>6484401.8166151745</v>
      </c>
      <c r="K55" s="28">
        <f t="shared" si="15"/>
        <v>926343.11665931065</v>
      </c>
      <c r="L55" s="28">
        <f t="shared" si="15"/>
        <v>2779029.3499779324</v>
      </c>
      <c r="M55" s="28">
        <f t="shared" si="15"/>
        <v>3705372.4666372426</v>
      </c>
    </row>
    <row r="56" spans="1:13" ht="15" customHeight="1" x14ac:dyDescent="0.2">
      <c r="A56" s="9"/>
      <c r="B56" s="26"/>
      <c r="C56" s="11"/>
      <c r="D56" s="26"/>
      <c r="E56" s="11"/>
      <c r="F56" s="7"/>
      <c r="G56" s="8"/>
      <c r="H56" s="26"/>
      <c r="I56" s="11"/>
      <c r="J56" s="26"/>
      <c r="K56" s="30"/>
      <c r="L56" s="30"/>
      <c r="M56" s="30"/>
    </row>
    <row r="57" spans="1:13" x14ac:dyDescent="0.2">
      <c r="A57" s="18" t="s">
        <v>56</v>
      </c>
      <c r="B57" s="29">
        <v>453964</v>
      </c>
      <c r="C57" s="20"/>
      <c r="D57" s="29">
        <f>2792092+6853316-14400-4800</f>
        <v>9626208</v>
      </c>
      <c r="E57" s="20"/>
      <c r="F57" s="19">
        <f>255219-61070+14400+4800</f>
        <v>213349</v>
      </c>
      <c r="G57" s="20"/>
      <c r="H57" s="29">
        <v>4952871</v>
      </c>
      <c r="I57" s="20"/>
      <c r="J57" s="31">
        <f>+J24+J55</f>
        <v>15246393.541546594</v>
      </c>
      <c r="K57" s="31">
        <f>+K24+K55</f>
        <v>2178056.2202209421</v>
      </c>
      <c r="L57" s="31">
        <f>+L24+L55</f>
        <v>6534168.6606628262</v>
      </c>
      <c r="M57" s="31">
        <f>+M24+M55</f>
        <v>8712224.8808837682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13" ma:contentTypeDescription="Create a new document." ma:contentTypeScope="" ma:versionID="edf52df0117db6bba071c0537bde45b1">
  <xsd:schema xmlns:xsd="http://www.w3.org/2001/XMLSchema" xmlns:xs="http://www.w3.org/2001/XMLSchema" xmlns:p="http://schemas.microsoft.com/office/2006/metadata/properties" xmlns:ns3="92382370-2f43-4289-8d46-509e4d74d624" xmlns:ns4="f42206f0-7640-4d91-ad45-550f8b1d797f" targetNamespace="http://schemas.microsoft.com/office/2006/metadata/properties" ma:root="true" ma:fieldsID="b6572a5e43ab00631b6f58da0c7aa07f" ns3:_="" ns4:_="">
    <xsd:import namespace="92382370-2f43-4289-8d46-509e4d74d624"/>
    <xsd:import namespace="f42206f0-7640-4d91-ad45-550f8b1d79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076963-D7FD-4F8E-AF5F-0FAE9422F9BB}">
  <ds:schemaRefs>
    <ds:schemaRef ds:uri="92382370-2f43-4289-8d46-509e4d74d624"/>
    <ds:schemaRef ds:uri="http://purl.org/dc/terms/"/>
    <ds:schemaRef ds:uri="f42206f0-7640-4d91-ad45-550f8b1d79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42AEBC-6FC4-44AC-99F4-D6D92A874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382370-2f43-4289-8d46-509e4d74d624"/>
    <ds:schemaRef ds:uri="f42206f0-7640-4d91-ad45-550f8b1d7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18F64C-6B30-414A-8920-8A22417D6A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Tim</dc:creator>
  <cp:keywords/>
  <dc:description/>
  <cp:lastModifiedBy>Manalo, Jonathon</cp:lastModifiedBy>
  <cp:revision/>
  <dcterms:created xsi:type="dcterms:W3CDTF">2020-08-17T21:57:36Z</dcterms:created>
  <dcterms:modified xsi:type="dcterms:W3CDTF">2021-01-08T17:01:00Z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