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mc:AlternateContent xmlns:mc="http://schemas.openxmlformats.org/markup-compatibility/2006">
    <mc:Choice Requires="x15">
      <x15ac:absPath xmlns:x15ac="http://schemas.microsoft.com/office/spreadsheetml/2010/11/ac" url="/Users/megan.penik/Desktop/arp/"/>
    </mc:Choice>
  </mc:AlternateContent>
  <xr:revisionPtr revIDLastSave="0" documentId="13_ncr:1_{5D81FE70-CE1F-A643-8226-045DCC9537E9}" xr6:coauthVersionLast="47" xr6:coauthVersionMax="47" xr10:uidLastSave="{00000000-0000-0000-0000-000000000000}"/>
  <bookViews>
    <workbookView xWindow="0" yWindow="500" windowWidth="28800" windowHeight="12440" xr2:uid="{00000000-000D-0000-FFFF-FFFF00000000}"/>
  </bookViews>
  <sheets>
    <sheet name="Ken FINAL" sheetId="5" r:id="rId1"/>
  </sheets>
  <definedNames>
    <definedName name="_xlnm._FilterDatabase" localSheetId="0" hidden="1">'Ken FINAL'!$A$9:$Q$139</definedName>
    <definedName name="Account_Title">'Ken FINAL'!$E$9</definedName>
    <definedName name="Activity_Number">'Ken FINAL'!$D$9</definedName>
    <definedName name="Amount_for_1_3_allocation">'Ken FINAL'!$H$9</definedName>
    <definedName name="Amount_for_2_3_allocation">'Ken FINAL'!$G$9</definedName>
    <definedName name="FTE__Position">'Ken FINAL'!$F$9</definedName>
    <definedName name="Function">'Ken FINAL'!$A$9</definedName>
    <definedName name="Object">'Ken FINAL'!$B$9</definedName>
    <definedName name="_xlnm.Print_Area" localSheetId="0">'Ken FINAL'!$A$1:$I$142</definedName>
    <definedName name="Total_allocation">'Ken FINAL'!$I$9</definedName>
    <definedName name="Use_of__Funds_Number">'Ken FINAL'!$C$9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9" i="5" l="1"/>
  <c r="G39" i="5" s="1"/>
  <c r="H39" i="5" l="1"/>
  <c r="G130" i="5"/>
  <c r="H130" i="5"/>
  <c r="I145" i="5"/>
  <c r="I142" i="5"/>
  <c r="G109" i="5"/>
  <c r="H129" i="5"/>
  <c r="G129" i="5"/>
  <c r="H128" i="5"/>
  <c r="G128" i="5"/>
  <c r="H127" i="5"/>
  <c r="G127" i="5"/>
  <c r="H126" i="5"/>
  <c r="G126" i="5"/>
  <c r="H125" i="5"/>
  <c r="G125" i="5"/>
  <c r="H124" i="5"/>
  <c r="G124" i="5"/>
  <c r="H123" i="5"/>
  <c r="G123" i="5"/>
  <c r="H122" i="5"/>
  <c r="G122" i="5"/>
  <c r="H121" i="5"/>
  <c r="G121" i="5"/>
  <c r="H120" i="5"/>
  <c r="G120" i="5"/>
  <c r="H119" i="5"/>
  <c r="G119" i="5"/>
  <c r="H118" i="5"/>
  <c r="G118" i="5"/>
  <c r="H117" i="5"/>
  <c r="G117" i="5"/>
  <c r="H116" i="5"/>
  <c r="G116" i="5"/>
  <c r="H115" i="5"/>
  <c r="G115" i="5"/>
  <c r="H114" i="5"/>
  <c r="G114" i="5"/>
  <c r="H113" i="5"/>
  <c r="G113" i="5"/>
  <c r="H112" i="5"/>
  <c r="G112" i="5"/>
  <c r="H111" i="5"/>
  <c r="G111" i="5"/>
  <c r="H110" i="5"/>
  <c r="G110" i="5"/>
  <c r="H109" i="5"/>
  <c r="H108" i="5"/>
  <c r="G108" i="5"/>
  <c r="H107" i="5"/>
  <c r="G107" i="5"/>
  <c r="H106" i="5"/>
  <c r="G106" i="5"/>
  <c r="H105" i="5"/>
  <c r="G105" i="5"/>
  <c r="H104" i="5"/>
  <c r="G104" i="5"/>
  <c r="H103" i="5"/>
  <c r="G103" i="5"/>
  <c r="H102" i="5"/>
  <c r="G102" i="5"/>
  <c r="H101" i="5"/>
  <c r="G101" i="5"/>
  <c r="H100" i="5"/>
  <c r="G100" i="5"/>
  <c r="H99" i="5"/>
  <c r="G99" i="5"/>
  <c r="H98" i="5"/>
  <c r="G98" i="5"/>
  <c r="H97" i="5"/>
  <c r="G97" i="5"/>
  <c r="H96" i="5"/>
  <c r="G96" i="5"/>
  <c r="H95" i="5"/>
  <c r="G95" i="5"/>
  <c r="H94" i="5"/>
  <c r="G94" i="5"/>
  <c r="H93" i="5"/>
  <c r="G93" i="5"/>
  <c r="H92" i="5"/>
  <c r="G92" i="5"/>
  <c r="H91" i="5"/>
  <c r="G91" i="5"/>
  <c r="H90" i="5"/>
  <c r="G90" i="5"/>
  <c r="H89" i="5"/>
  <c r="G89" i="5"/>
  <c r="H88" i="5"/>
  <c r="G88" i="5"/>
  <c r="H87" i="5"/>
  <c r="G87" i="5"/>
  <c r="H86" i="5"/>
  <c r="G86" i="5"/>
  <c r="H85" i="5"/>
  <c r="G85" i="5"/>
  <c r="H84" i="5"/>
  <c r="G84" i="5"/>
  <c r="H83" i="5"/>
  <c r="G83" i="5"/>
  <c r="H82" i="5"/>
  <c r="G82" i="5"/>
  <c r="H81" i="5"/>
  <c r="G81" i="5"/>
  <c r="H80" i="5"/>
  <c r="G80" i="5"/>
  <c r="H79" i="5"/>
  <c r="G79" i="5"/>
  <c r="H78" i="5"/>
  <c r="G78" i="5"/>
  <c r="H77" i="5"/>
  <c r="G77" i="5"/>
  <c r="H76" i="5"/>
  <c r="G76" i="5"/>
  <c r="H75" i="5"/>
  <c r="G75" i="5"/>
  <c r="H74" i="5"/>
  <c r="G74" i="5"/>
  <c r="H73" i="5"/>
  <c r="G73" i="5"/>
  <c r="H72" i="5"/>
  <c r="G72" i="5"/>
  <c r="H71" i="5"/>
  <c r="G71" i="5"/>
  <c r="H70" i="5"/>
  <c r="G70" i="5"/>
  <c r="H69" i="5"/>
  <c r="G69" i="5"/>
  <c r="H68" i="5"/>
  <c r="G68" i="5"/>
  <c r="H67" i="5"/>
  <c r="G67" i="5"/>
  <c r="H66" i="5"/>
  <c r="G66" i="5"/>
  <c r="H65" i="5"/>
  <c r="G65" i="5"/>
  <c r="H64" i="5"/>
  <c r="G64" i="5"/>
  <c r="H63" i="5"/>
  <c r="G63" i="5"/>
  <c r="H62" i="5"/>
  <c r="G62" i="5"/>
  <c r="H61" i="5"/>
  <c r="G61" i="5"/>
  <c r="H60" i="5"/>
  <c r="G60" i="5"/>
  <c r="H59" i="5"/>
  <c r="G59" i="5"/>
  <c r="H58" i="5"/>
  <c r="G58" i="5"/>
  <c r="H57" i="5"/>
  <c r="G57" i="5"/>
  <c r="H56" i="5"/>
  <c r="G56" i="5"/>
  <c r="H55" i="5"/>
  <c r="G55" i="5"/>
  <c r="H54" i="5"/>
  <c r="G54" i="5"/>
  <c r="H53" i="5"/>
  <c r="G53" i="5"/>
  <c r="H52" i="5"/>
  <c r="G52" i="5"/>
  <c r="H51" i="5"/>
  <c r="G51" i="5"/>
  <c r="H50" i="5"/>
  <c r="G50" i="5"/>
  <c r="H49" i="5"/>
  <c r="G49" i="5"/>
  <c r="H48" i="5"/>
  <c r="G48" i="5"/>
  <c r="H47" i="5"/>
  <c r="G47" i="5"/>
  <c r="H46" i="5"/>
  <c r="G46" i="5"/>
  <c r="H45" i="5"/>
  <c r="G45" i="5"/>
  <c r="H44" i="5"/>
  <c r="G44" i="5"/>
  <c r="H43" i="5"/>
  <c r="G43" i="5"/>
  <c r="H42" i="5"/>
  <c r="G42" i="5"/>
  <c r="H41" i="5"/>
  <c r="G41" i="5"/>
  <c r="H40" i="5"/>
  <c r="G40" i="5"/>
  <c r="H38" i="5"/>
  <c r="G38" i="5"/>
  <c r="H37" i="5"/>
  <c r="G37" i="5"/>
  <c r="H36" i="5"/>
  <c r="G36" i="5"/>
  <c r="H35" i="5"/>
  <c r="G35" i="5"/>
  <c r="H34" i="5"/>
  <c r="G34" i="5"/>
  <c r="H33" i="5"/>
  <c r="G33" i="5"/>
  <c r="H32" i="5"/>
  <c r="G32" i="5"/>
  <c r="H31" i="5"/>
  <c r="G31" i="5"/>
  <c r="H30" i="5"/>
  <c r="G30" i="5"/>
  <c r="H29" i="5"/>
  <c r="G29" i="5"/>
  <c r="H28" i="5"/>
  <c r="G28" i="5"/>
  <c r="H27" i="5"/>
  <c r="G27" i="5"/>
  <c r="H26" i="5"/>
  <c r="G26" i="5"/>
  <c r="H25" i="5"/>
  <c r="G25" i="5"/>
  <c r="H24" i="5"/>
  <c r="G24" i="5"/>
  <c r="H23" i="5"/>
  <c r="G23" i="5"/>
  <c r="H22" i="5"/>
  <c r="G22" i="5"/>
  <c r="H21" i="5"/>
  <c r="G21" i="5"/>
  <c r="H20" i="5"/>
  <c r="G20" i="5"/>
  <c r="H19" i="5"/>
  <c r="G19" i="5"/>
  <c r="H18" i="5"/>
  <c r="G18" i="5"/>
  <c r="H17" i="5"/>
  <c r="G17" i="5"/>
  <c r="H16" i="5"/>
  <c r="G16" i="5"/>
  <c r="H15" i="5"/>
  <c r="G15" i="5"/>
  <c r="H14" i="5"/>
  <c r="G14" i="5"/>
  <c r="H13" i="5"/>
  <c r="G13" i="5"/>
  <c r="H12" i="5"/>
  <c r="G12" i="5"/>
  <c r="H11" i="5"/>
  <c r="G11" i="5"/>
  <c r="H10" i="5"/>
  <c r="G10" i="5"/>
  <c r="M1" i="5"/>
  <c r="G142" i="5" l="1"/>
  <c r="H142" i="5"/>
  <c r="I144" i="5" l="1"/>
</calcChain>
</file>

<file path=xl/sharedStrings.xml><?xml version="1.0" encoding="utf-8"?>
<sst xmlns="http://schemas.openxmlformats.org/spreadsheetml/2006/main" count="210" uniqueCount="162">
  <si>
    <t>Function</t>
  </si>
  <si>
    <t>Object</t>
  </si>
  <si>
    <t xml:space="preserve">Account Title </t>
  </si>
  <si>
    <t>FLORIDA DEPARTMENT OF EDUCATION</t>
  </si>
  <si>
    <t>FTE 
Position</t>
  </si>
  <si>
    <t>B) ________________________
     Project Number</t>
  </si>
  <si>
    <t xml:space="preserve">Use of 
Funds
Number**  </t>
  </si>
  <si>
    <t>Activity
Number**</t>
  </si>
  <si>
    <t xml:space="preserve">Amount for 1/3 allocation </t>
  </si>
  <si>
    <t xml:space="preserve">Amount for 2/3 allocation </t>
  </si>
  <si>
    <t xml:space="preserve">Total allocation </t>
  </si>
  <si>
    <t>ARP ESSER BUDGET NARRATIVE FORM</t>
  </si>
  <si>
    <t>TAPS Number 
22A-175</t>
  </si>
  <si>
    <t>FICA on Instructional Media Teacher Salaries for 5 additional preplanning days for instructional media teachers @ 7.65%</t>
  </si>
  <si>
    <t>Salaries - the addition of five (5) calendar days to extend preplanning for all classroom teachers for the 22-23 school year and the 23-24 schools years to plan for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317 teachers) X 2 years)</t>
  </si>
  <si>
    <t>Retirement on classroom teacher salaries for 5 additional preplanning days @ 11.25%</t>
  </si>
  <si>
    <t>FICA on Classroom teacher salaries for 5 additional preplanning days @ 7.65%</t>
  </si>
  <si>
    <t>Workers' Compensation on classroom teacher salaries for 5 additional preplanning days @ 1%</t>
  </si>
  <si>
    <t>Salaries - the addition of five (5) calendar days to extend preplanning for all ESE teachers for the 22-23 school year and the 23-24 schools years to plan for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70 teachers) X 2 years)</t>
  </si>
  <si>
    <t>Retirement on ESE Teacher Salaries for 5 additional preplanning days for ESE teachers @ 11.25%</t>
  </si>
  <si>
    <t>FICA on ESE Teacher Salaries for 5 additional preplanning days for ESE teachers @ 7.65%</t>
  </si>
  <si>
    <t>Workers' Compensation on ESE Teacher Salaries for 5 additional preplanning days for ESE teachers @ 1%</t>
  </si>
  <si>
    <t>Salaries - the addition of five (5) calendar days to extend preplanning for all vocational teachers for the 22-23 school year and the 23-24 schools years to plan for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7 teachers) X 2 years)</t>
  </si>
  <si>
    <t>Retirement on Vocational Teacher Salaries for 5 additional preplanning days for vocational teachers @ 11.25%</t>
  </si>
  <si>
    <t>FICA on Vocational Teacher Salaries for 5 additional preplanning days for vocational teachers @ 7.65%</t>
  </si>
  <si>
    <t>Workers' Compensation on Vocational Teacher Salaries for 5 additional preplanning days for vocational teachers @ 1%</t>
  </si>
  <si>
    <t>Salaries - the addition of five (5) calendar days to extend preplanning for all VPK teachers for the 22-23 school year and the 23-24 schools years to plan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3 teachers) X 2 years)</t>
  </si>
  <si>
    <t>Retirement on VPK Teacher Salaries for 5 additional preplanning days for VPK teachers @ 11.25%</t>
  </si>
  <si>
    <t>FICA on VPK Teacher Salaries for 5 additional preplanning days for VPK teachers @ 7.65%</t>
  </si>
  <si>
    <t>Workers' Compensation on VPK Teacher Salaries for 5 additional preplanning days for all VPK teachers @ 1%</t>
  </si>
  <si>
    <t>Salaries - the addition of five (5) calendar days to extend preplanning for all students services teachers for the 22-23 school year and the 23-24 schools years to plan for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6 teachers) X 2 years)</t>
  </si>
  <si>
    <t>Retirement on Student Services Teacher Salaries for 5 additional preplanning days for student services teachers @ 11.25%</t>
  </si>
  <si>
    <t>FICA on Student Services Teacher Salaries for 5 additional preplanning days for students services teachers @ 7.65%</t>
  </si>
  <si>
    <t>Workers' Compensation Student Services Teacher Salaries for 5 additional preplanning days for student services teachers @ 1%</t>
  </si>
  <si>
    <t>Salaries - the addition of five (5) calendar days to extend preplanning for all instructional media teachers for the 22-23 school year and the 23-24 schools years to plan for disaggregating of prior student year data, planning for remedial instruction, vertical teaming to determine student needs, revising and updating IEPs, ELL Plans, and MTSS plans, training for ELL paraprofessionals, BEST Standards implementation, ELA and Math Textbook adoptions, MTSS implementation. (Average hourly rate of $40 X 7.5 hours per day X 5 days X 6 teachers) X 2 years)</t>
  </si>
  <si>
    <t>Retirement on Instructional Media Teacher Salaries for 5 additional preplanning days for instructional media teachers @ 11.25%</t>
  </si>
  <si>
    <t>Workers' Compensation Instructional Media Teacher Salaries for 5 additional preplanning days for instructional media teachers @ 1%</t>
  </si>
  <si>
    <t>Noncapitalized Computer Hardware - Chromebooks (3,000 @ $300 each = $900,000)</t>
  </si>
  <si>
    <t>Technology-Related Capitalized Fixtures and Equipment for ActivPanels (100 @ $4,200 each = $420,000)</t>
  </si>
  <si>
    <t>Other Purchased Services - Professional development for instructional paraprofessionals to develop meaningful instructional skills to assist teachers in the classroom. (15 paraprofessionals @ $3,000 each for 2 years)</t>
  </si>
  <si>
    <t>Textbooks - instructional materials for paraprofessionals to learn instructional skills to assist teachers in the classroom. (15 paraprofessionals @ $1,000 each for 2 years)</t>
  </si>
  <si>
    <t>Other Purchased Services - Annual fee to contract with a substitute staffing agency ($300,000)</t>
  </si>
  <si>
    <t>Capital expenditures for removal of carpeting on the walls of Yearling Middle School. The gym and classrooms are difficult to sanitize with fabric covering 100% of the floor and walls.</t>
  </si>
  <si>
    <t>Capital expenditures to place doors on open concept classrooms to prevent the spread of COVID. 3 doorways and $3,000 per door, jamb, enhanced structure and security. ( 3 X $3000)</t>
  </si>
  <si>
    <t>Provide outside classroom and covered commons area seating for open air areas to prevent the spread of COVID</t>
  </si>
  <si>
    <t>Textbooks - 2022-23 K-12 Social Studies Adoption Materials</t>
  </si>
  <si>
    <t>Textbooks - 2023-24 K-12 Science Adoption Materials</t>
  </si>
  <si>
    <t>Salaries - Two (2) Behavior Interventionist @ $50,325 for two school years</t>
  </si>
  <si>
    <t>Retirement on Salaries for two Behavior Interventionist @ 11.25%</t>
  </si>
  <si>
    <t>FICA on Salaries for two Behavior Interventionist @ 7.65%</t>
  </si>
  <si>
    <t>Group Insurance for two Behavior Interventionist @ $ 9,800 per employee</t>
  </si>
  <si>
    <t>Workers' Compensation for Behavior Interventionist @ 1%</t>
  </si>
  <si>
    <t>Salaries - Two (2) Registered Behavioral Techs @ $23,187 for two years</t>
  </si>
  <si>
    <t>Retirement on Salaries for two Registered Behavioral Techs @ 11.25%</t>
  </si>
  <si>
    <t>FICA on Salaries for two Registered Behavioral Techs @ 7.65%</t>
  </si>
  <si>
    <t>Group Insurance for two Registered Behavioral Techs @ $9,800 per employee for two years</t>
  </si>
  <si>
    <t>Workers' Compensation for Registered Behavioral Techs @ 1%</t>
  </si>
  <si>
    <t>Capital expenditures Purpose; improve indoor air quality for Everglades Elementary, Seminole Elementary, and North Elementary.
1. Remove single classroom chilled water AC units and install central unit to service classroom wings, also adding BI POLAR IONIZATION units for each air handler to disinfect recirculated air from the classroom wings. 
2. Add BI POLAR IONIZATION units to existing HVAC units serving more than one space to improve indoor air quality and disinfecting recirculated air.</t>
  </si>
  <si>
    <t>Other Purchased Services - Consultant to assess, recommend and train teachers and staff on Misbehavior and Classroom Management Training for 30 participants and 5 classrooms, and an additional 2 days of training for the School Problem Solving Team for a total of 189 hours of training and consulting.</t>
  </si>
  <si>
    <t>Professional Development for school based leadership teams focused on Today's Challenges and Opportunities, Leadership Practices that Accelerate Learning, How Leaders Increase Efficacy in Schools and How Leaders Play a Part of the PLC Process. ($499 per person for 5 leaders = $</t>
  </si>
  <si>
    <t>Salaries - Summer School paraprofessionals for the Summer of 2024 - ESSER II ends in 2023. 39 paraprofessionals @ $12 per hour x 7 hours x 30 days.</t>
  </si>
  <si>
    <t>Retirement on Salaries for Summer School of 2024 @ 11.25%</t>
  </si>
  <si>
    <t>FICA on Salaries for Summer School of 2024 @ 7.65%</t>
  </si>
  <si>
    <t>Workers' Compensation for Summer School of 2024 @ 1%</t>
  </si>
  <si>
    <t>Salaries - Summer School teachers for the Summer of 2024 - ESSER II ends in 2023. 4 teachers @ $23 per hour x 7 hours x 30 days.</t>
  </si>
  <si>
    <t>Workers' Compensation on salaries for Summer School of 2024 @ 1%</t>
  </si>
  <si>
    <t>Salaries - Bus Drivers for Summer School of 2024. 6 drivers @ $13 per hour x 6 hours x 30 days.</t>
  </si>
  <si>
    <t>Retirement on Bus Driver Salaries for Summer School of 2024 @ 11.25%</t>
  </si>
  <si>
    <t>FICA on Bus Driver Salaries for Summer School of 2024 @ 7.65%</t>
  </si>
  <si>
    <t>Workers' Compensation on salaries Bus Driver for Summer School of 2024 @ 1%</t>
  </si>
  <si>
    <t>Other Purchased Services - Archiving Human Resource Documents</t>
  </si>
  <si>
    <t>Retirement on Salaries for attendance officer@ 11.25%</t>
  </si>
  <si>
    <t>FICA on Salaries for attendance officer @ 7.65%</t>
  </si>
  <si>
    <t>Group Insurance for attendance officer @ $ 9,800 per employee</t>
  </si>
  <si>
    <t>Workers' Compensation for attendance officer @ 1%</t>
  </si>
  <si>
    <t>Salary for two Board Certified Behavioral Analysists $75,900 each for two years</t>
  </si>
  <si>
    <t>Retirement on Salaries for two Board Certified Behavioral Analysists @ 11.25%</t>
  </si>
  <si>
    <t>FICA on Salaries for two Board Certified Behavioral Analysists @ 7.65%</t>
  </si>
  <si>
    <t>Group Insurance for two Board Certified Behavioral Analysists @ $ 9,800 per employee</t>
  </si>
  <si>
    <t>Workers' Compensation for two Board Certified Behavioral Analysists @ 1%</t>
  </si>
  <si>
    <t>Textbooks - Classroom Libraries 10 schools @ $25,000</t>
  </si>
  <si>
    <t>Sensory Rooms for ASD classes at 10 schools</t>
  </si>
  <si>
    <t>Retention Stipends for Instructional Substitutes</t>
  </si>
  <si>
    <t>FICA on Salaries for Instructional Substitutes @ 7.65%</t>
  </si>
  <si>
    <t>Workers' Compensation for Instructional Substitutes@ 1%</t>
  </si>
  <si>
    <t>Retention Stipends for Food Services Substitutes</t>
  </si>
  <si>
    <t>FICA on Salaries for Food Services @ 7.65%</t>
  </si>
  <si>
    <t>Workers' Compensation for Food Services Substitutes @ 1%</t>
  </si>
  <si>
    <t>Retention Stipends for Custodial Substitutes</t>
  </si>
  <si>
    <t>FICA on Salaries for Custodial Substitutes @ 7.65%</t>
  </si>
  <si>
    <t>Workers' Compensation for Custodial Substitutes @ 1%</t>
  </si>
  <si>
    <t>Add one (1) Instructional/MTSS Coach Per School at 11 Schools @ $50,325</t>
  </si>
  <si>
    <t>Retirement on Salaries for Instructional/MTSS Coach @ 11.25%</t>
  </si>
  <si>
    <t>FICA on Salaries for Instructional/MTSS Coach @ 7.65%</t>
  </si>
  <si>
    <t>Group Insurance for Instructional/MTSS Coach @ $ 9,800 per employee</t>
  </si>
  <si>
    <t>Workers' Compensation for Instructional/MTSS Coach @ 1%</t>
  </si>
  <si>
    <t>Noncapitalized Computer Hardware - Hot Spots for OAA, ear phones, microphones</t>
  </si>
  <si>
    <t>Retirement on Salaries for career ladder supplement @ 11.25%</t>
  </si>
  <si>
    <t>FICA on Salaries for career ladder supplement @ 7.65%</t>
  </si>
  <si>
    <t>Workers' Compensation for career ladder supplement @ 1%</t>
  </si>
  <si>
    <t>Reimbursements for Certification Expenses including test and placing on certificate 75 teachers at $225</t>
  </si>
  <si>
    <t>Salaries for Tutoring 100 teachers @ $28 per hour for up to 50 hours</t>
  </si>
  <si>
    <t>Retirement on Salaries for tutoring @ 11.25%</t>
  </si>
  <si>
    <t>FICA on Salaries for tutoring @ 7.65%</t>
  </si>
  <si>
    <t>Workers' Compensation for tutoring @ 1%</t>
  </si>
  <si>
    <t>Salaries for teachers to conduct curriculum mapping, vertical planning, PD on BEST and LMS @ $18 per hour for up to 100 teachers for up to 100 hours</t>
  </si>
  <si>
    <t>Retirement on Salaries for curriculum mapping and vertical planning @ 11.25%</t>
  </si>
  <si>
    <t>FICA on Salaries for curriculum mapping and vertical planning @ 7.65%</t>
  </si>
  <si>
    <t>Workers' Compensation for curriculum mapping and vertical planning@ 1%</t>
  </si>
  <si>
    <t>Add two vocational teachers at the middle school level based on the results of workforce surveys and student interest that lead to industry certifications 2 @ $50,325 for the 22-23 school year</t>
  </si>
  <si>
    <t>Retirement on Salaries for middle school vocational teachers @ 11.25%</t>
  </si>
  <si>
    <t>FICA on Salaries for middle school vocational teachers @ 7.65%</t>
  </si>
  <si>
    <t>Group Health Insurance for middle school vocational teachers @ $9,800</t>
  </si>
  <si>
    <t>Workers' Compensation for middle school vocational teachers @ 1%</t>
  </si>
  <si>
    <t>Add one additional instructional paraprofessional at each physical school site 10 @ $20,580</t>
  </si>
  <si>
    <t>Retirement on Salaries for additional paraprofessionals @ 11.25%</t>
  </si>
  <si>
    <t>FICA on Salaries for additional paraprofessionals @ 7.65%</t>
  </si>
  <si>
    <t>Group health insurance for additional paraprofessionals @ $9,800 each</t>
  </si>
  <si>
    <t>Workers' Compensation for additional paraprofessionals @ 1%</t>
  </si>
  <si>
    <t>Other Purchased Services - Professional development for teachers to develop counseling skills. (15 teachers @ $8,000 each for 2 years)</t>
  </si>
  <si>
    <t>Textbooks - instructional materials for teachers to develop counseling skills. (15 teachers @ $1,500 each for 2 years)</t>
  </si>
  <si>
    <t>Retention stipends averaging $2,000 per employee for school years 21-22, 22-23 and 23-24 for 360 instructional employees</t>
  </si>
  <si>
    <t>FICA on Salaries for retention stipends for instructional employees @ 7.65%</t>
  </si>
  <si>
    <t>Workers' Compensation on salaries for retention stipends for instructional employees @ 1%</t>
  </si>
  <si>
    <t>Retention stipends averaging $1,000 per employee for school years 22-23 and 23-24 for 372 classified employees</t>
  </si>
  <si>
    <t>FICA on Salaries for retention stipends classified employees @ 7.65%</t>
  </si>
  <si>
    <t>Workers' Compensation on retention stipends for classified employees @ 5%</t>
  </si>
  <si>
    <t xml:space="preserve">A) Okeechobee County School Board
     Name of Eligible Recipient </t>
  </si>
  <si>
    <t>Professional and Technical Services -Skyward Crystal Report Creation Fiscal Services, Human Resources and Student Records</t>
  </si>
  <si>
    <t>Supplies: Entrepreneur/Business Markets Approach to programs.  Start-up costs at $1,000 per school for 10 schools</t>
  </si>
  <si>
    <t>Salaries to maintain attendance officer employment through the third year gap between ESSER II and ARP @ $23,702</t>
  </si>
  <si>
    <t>K.1</t>
  </si>
  <si>
    <t>K.3</t>
  </si>
  <si>
    <t>K.2</t>
  </si>
  <si>
    <t>L.1</t>
  </si>
  <si>
    <t>L.2</t>
  </si>
  <si>
    <t>L.10</t>
  </si>
  <si>
    <t>O.2</t>
  </si>
  <si>
    <t>O.1</t>
  </si>
  <si>
    <t>B.1</t>
  </si>
  <si>
    <t>N.1</t>
  </si>
  <si>
    <t>N.2</t>
  </si>
  <si>
    <t>D.1</t>
  </si>
  <si>
    <t>R.4</t>
  </si>
  <si>
    <t>R.7</t>
  </si>
  <si>
    <t>R.6</t>
  </si>
  <si>
    <t>R.3</t>
  </si>
  <si>
    <t>R.2</t>
  </si>
  <si>
    <t>R.1</t>
  </si>
  <si>
    <t>R.5</t>
  </si>
  <si>
    <t>S.1</t>
  </si>
  <si>
    <t>Administrative Costs - Indirect Costs @ 3.82%</t>
  </si>
  <si>
    <t>Professional and Technical Services - To contract with outside agencies to provide voluntary mental health services to students</t>
  </si>
  <si>
    <t>Supplies - Materials and supplies for tutorial programs including paper, ink, workbooks</t>
  </si>
  <si>
    <t>Retirement on Salaries for dropout prevention teachers @ 11.25%</t>
  </si>
  <si>
    <t>FICA on Salaries for dropout prevention teachers @ 7.65%</t>
  </si>
  <si>
    <t>Group Health Insurance for dropout prevention teachers @ $9,800</t>
  </si>
  <si>
    <t>Workers' Compensation for dropout prevention teachers @ 1%</t>
  </si>
  <si>
    <t>Career Ladder supplement for training in the areas such as payroll, data processing, financial accounts, etc. for up to five individuals at $1,500 for the 22-23 school year</t>
  </si>
  <si>
    <t>Professional and Technical Services - Wellness activities as determined by the board required Wellness Committee</t>
  </si>
  <si>
    <t>Add two dropout prevention teachers to Okeechobee Alternative School to begin a educational program focused on credit retrieval and preventing drop outs 2 @ $50,325 for the 22-23 school year</t>
  </si>
  <si>
    <t>L.3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</si>
</sst>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s>
  <fonts count="5" x14ac:knownFonts="1">
    <font>
      <sz val="11"/>
      <color theme="1"/>
      <name val="Calibri"/>
      <family val="2"/>
      <scheme val="minor"/>
    </font>
    <font>
      <sz val="11"/>
      <color theme="1"/>
      <name val="Arial"/>
      <family val="2"/>
    </font>
    <font>
      <b/>
      <sz val="11"/>
      <color theme="1"/>
      <name val="Arial"/>
      <family val="2"/>
    </font>
    <font>
      <b/>
      <sz val="11"/>
      <name val="Arial"/>
      <family val="2"/>
    </font>
    <font>
      <sz val="11"/>
      <color theme="1"/>
      <name val="Calibri"/>
      <family val="2"/>
      <scheme val="minor"/>
    </font>
  </fonts>
  <fills count="4">
    <fill>
      <patternFill patternType="none"/>
    </fill>
    <fill>
      <patternFill patternType="gray125"/>
    </fill>
    <fill>
      <patternFill patternType="solid">
        <fgColor theme="7" tint="0.39997558519241921"/>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39">
    <xf numFmtId="0" fontId="0" fillId="0" borderId="0" xfId="0"/>
    <xf numFmtId="0" fontId="0" fillId="0" borderId="0" xfId="0" applyFont="1"/>
    <xf numFmtId="0" fontId="3" fillId="0" borderId="1" xfId="0" applyFont="1" applyBorder="1" applyAlignment="1">
      <alignment horizontal="center"/>
    </xf>
    <xf numFmtId="0" fontId="3" fillId="0" borderId="1" xfId="0" applyFont="1" applyBorder="1" applyAlignment="1">
      <alignment horizontal="center" wrapText="1"/>
    </xf>
    <xf numFmtId="0" fontId="3" fillId="0" borderId="1" xfId="0" applyFont="1" applyFill="1" applyBorder="1" applyAlignment="1">
      <alignment horizontal="center" wrapText="1"/>
    </xf>
    <xf numFmtId="0" fontId="0" fillId="0" borderId="2" xfId="0" applyFont="1" applyFill="1" applyBorder="1" applyAlignment="1">
      <alignment horizontal="righ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vertical="center" wrapText="1"/>
    </xf>
    <xf numFmtId="2" fontId="0" fillId="0" borderId="2" xfId="0" applyNumberFormat="1" applyFont="1" applyFill="1" applyBorder="1" applyAlignment="1">
      <alignment horizontal="center" vertical="center" wrapText="1"/>
    </xf>
    <xf numFmtId="0" fontId="0" fillId="0" borderId="2" xfId="0" applyFont="1" applyFill="1" applyBorder="1" applyAlignment="1">
      <alignment horizontal="right" wrapText="1"/>
    </xf>
    <xf numFmtId="0" fontId="0" fillId="0" borderId="2" xfId="0" applyFont="1" applyFill="1" applyBorder="1" applyAlignment="1">
      <alignment wrapText="1"/>
    </xf>
    <xf numFmtId="6" fontId="0" fillId="0" borderId="0" xfId="0" applyNumberFormat="1" applyFont="1"/>
    <xf numFmtId="43" fontId="0" fillId="0" borderId="0" xfId="1" applyFont="1"/>
    <xf numFmtId="43" fontId="0" fillId="0" borderId="0" xfId="0" applyNumberFormat="1" applyFont="1"/>
    <xf numFmtId="0" fontId="0" fillId="0" borderId="0" xfId="0" applyFont="1" applyAlignment="1">
      <alignment vertical="center"/>
    </xf>
    <xf numFmtId="6" fontId="0" fillId="0" borderId="0" xfId="0" applyNumberFormat="1" applyFont="1" applyAlignment="1">
      <alignment vertical="center"/>
    </xf>
    <xf numFmtId="8" fontId="0" fillId="0" borderId="0" xfId="0" applyNumberFormat="1" applyFont="1" applyAlignment="1">
      <alignment vertical="center"/>
    </xf>
    <xf numFmtId="165" fontId="0" fillId="0" borderId="0" xfId="2" applyNumberFormat="1" applyFont="1" applyFill="1" applyBorder="1" applyAlignment="1">
      <alignment horizontal="right" vertical="center" wrapText="1"/>
    </xf>
    <xf numFmtId="164" fontId="0" fillId="0" borderId="2" xfId="1"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64" fontId="0" fillId="0" borderId="0" xfId="1" applyNumberFormat="1" applyFont="1" applyFill="1" applyBorder="1" applyAlignment="1">
      <alignment horizontal="right" vertical="center" wrapText="1"/>
    </xf>
    <xf numFmtId="43" fontId="0" fillId="0" borderId="0" xfId="1" applyNumberFormat="1" applyFont="1" applyFill="1" applyBorder="1" applyAlignment="1">
      <alignment horizontal="right" vertical="center" wrapText="1"/>
    </xf>
    <xf numFmtId="8" fontId="0" fillId="0" borderId="0" xfId="0" applyNumberFormat="1" applyFont="1" applyFill="1" applyAlignment="1">
      <alignment vertical="center"/>
    </xf>
    <xf numFmtId="6" fontId="0" fillId="0" borderId="0" xfId="0" applyNumberFormat="1" applyFont="1" applyFill="1" applyAlignment="1">
      <alignment vertical="center"/>
    </xf>
    <xf numFmtId="164" fontId="0" fillId="0" borderId="0" xfId="0" applyNumberFormat="1" applyFont="1"/>
    <xf numFmtId="43" fontId="0" fillId="0" borderId="2" xfId="1" applyNumberFormat="1" applyFont="1" applyFill="1" applyBorder="1" applyAlignment="1">
      <alignment horizontal="right" vertical="center" wrapText="1"/>
    </xf>
    <xf numFmtId="0" fontId="0" fillId="0" borderId="0" xfId="0" applyFont="1" applyFill="1"/>
    <xf numFmtId="43" fontId="0" fillId="0" borderId="0" xfId="0" applyNumberFormat="1" applyFont="1" applyFill="1"/>
    <xf numFmtId="164" fontId="0" fillId="2" borderId="0" xfId="0" applyNumberFormat="1" applyFont="1" applyFill="1"/>
    <xf numFmtId="43" fontId="0" fillId="3" borderId="0" xfId="1" applyFont="1" applyFill="1"/>
    <xf numFmtId="164" fontId="0" fillId="3" borderId="0" xfId="1" applyNumberFormat="1" applyFont="1" applyFill="1"/>
    <xf numFmtId="43" fontId="0" fillId="3" borderId="0" xfId="0" applyNumberFormat="1" applyFont="1" applyFill="1"/>
    <xf numFmtId="0" fontId="1" fillId="0" borderId="0" xfId="0" applyFont="1" applyBorder="1" applyAlignment="1">
      <alignment horizontal="left" vertical="top" wrapText="1"/>
    </xf>
    <xf numFmtId="0" fontId="1" fillId="0" borderId="0" xfId="0" applyFont="1" applyBorder="1" applyAlignment="1">
      <alignment horizontal="left"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0" xfId="0" applyFont="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8"/>
  <sheetViews>
    <sheetView tabSelected="1" topLeftCell="A4" zoomScale="110" zoomScaleNormal="110" workbookViewId="0">
      <selection activeCell="I9" sqref="I9"/>
    </sheetView>
  </sheetViews>
  <sheetFormatPr baseColWidth="10" defaultColWidth="8.83203125" defaultRowHeight="15" x14ac:dyDescent="0.2"/>
  <cols>
    <col min="1" max="1" width="8.5" style="1" bestFit="1" customWidth="1"/>
    <col min="2" max="2" width="6.5" style="1" bestFit="1" customWidth="1"/>
    <col min="3" max="3" width="8.5" style="1" customWidth="1"/>
    <col min="4" max="4" width="8.1640625" style="1" customWidth="1"/>
    <col min="5" max="5" width="41" style="1" customWidth="1"/>
    <col min="6" max="6" width="8.5" style="1" customWidth="1"/>
    <col min="7" max="7" width="14.83203125" style="1" customWidth="1"/>
    <col min="8" max="8" width="14.1640625" style="1" customWidth="1"/>
    <col min="9" max="9" width="14.83203125" style="1" customWidth="1"/>
    <col min="10" max="10" width="12.83203125" style="14" bestFit="1" customWidth="1"/>
    <col min="11" max="11" width="15.1640625" style="14" customWidth="1"/>
    <col min="12" max="12" width="14.5" style="14" customWidth="1"/>
    <col min="13" max="13" width="11.5" style="14" customWidth="1"/>
    <col min="14" max="14" width="9.5" style="1" bestFit="1" customWidth="1"/>
    <col min="15" max="16" width="8.83203125" style="1"/>
    <col min="17" max="17" width="11.1640625" style="1" bestFit="1" customWidth="1"/>
    <col min="18" max="16384" width="8.83203125" style="1"/>
  </cols>
  <sheetData>
    <row r="1" spans="1:14" x14ac:dyDescent="0.2">
      <c r="A1" s="34" t="s">
        <v>127</v>
      </c>
      <c r="B1" s="35"/>
      <c r="C1" s="35"/>
      <c r="D1" s="35"/>
      <c r="H1" s="36" t="s">
        <v>12</v>
      </c>
      <c r="I1" s="37"/>
      <c r="K1" s="14">
        <v>0.33382000000000001</v>
      </c>
      <c r="L1" s="14">
        <v>0.66617999999999999</v>
      </c>
      <c r="M1" s="14">
        <f>SUM(K1:L1)</f>
        <v>1</v>
      </c>
    </row>
    <row r="2" spans="1:14" x14ac:dyDescent="0.2">
      <c r="A2" s="35"/>
      <c r="B2" s="35"/>
      <c r="C2" s="35"/>
      <c r="D2" s="35"/>
      <c r="H2" s="37"/>
      <c r="I2" s="37"/>
    </row>
    <row r="3" spans="1:14" x14ac:dyDescent="0.2">
      <c r="A3" s="34" t="s">
        <v>5</v>
      </c>
      <c r="B3" s="35"/>
      <c r="C3" s="35"/>
      <c r="D3" s="35"/>
      <c r="H3" s="37"/>
      <c r="I3" s="37"/>
    </row>
    <row r="4" spans="1:14" x14ac:dyDescent="0.2">
      <c r="A4" s="35"/>
      <c r="B4" s="35"/>
      <c r="C4" s="35"/>
      <c r="D4" s="35"/>
    </row>
    <row r="6" spans="1:14" x14ac:dyDescent="0.2">
      <c r="A6" s="38" t="s">
        <v>3</v>
      </c>
      <c r="B6" s="38"/>
      <c r="C6" s="38"/>
      <c r="D6" s="38"/>
      <c r="E6" s="38"/>
      <c r="F6" s="38"/>
      <c r="G6" s="38"/>
      <c r="H6" s="38"/>
      <c r="I6" s="38"/>
    </row>
    <row r="7" spans="1:14" x14ac:dyDescent="0.2">
      <c r="A7" s="38" t="s">
        <v>11</v>
      </c>
      <c r="B7" s="38"/>
      <c r="C7" s="38"/>
      <c r="D7" s="38"/>
      <c r="E7" s="38"/>
      <c r="F7" s="38"/>
      <c r="G7" s="38"/>
      <c r="H7" s="38"/>
      <c r="I7" s="38"/>
    </row>
    <row r="9" spans="1:14" ht="60.5" customHeight="1" thickBot="1" x14ac:dyDescent="0.25">
      <c r="A9" s="2" t="s">
        <v>0</v>
      </c>
      <c r="B9" s="2" t="s">
        <v>1</v>
      </c>
      <c r="C9" s="3" t="s">
        <v>6</v>
      </c>
      <c r="D9" s="3" t="s">
        <v>7</v>
      </c>
      <c r="E9" s="2" t="s">
        <v>2</v>
      </c>
      <c r="F9" s="3" t="s">
        <v>4</v>
      </c>
      <c r="G9" s="3" t="s">
        <v>9</v>
      </c>
      <c r="H9" s="4" t="s">
        <v>8</v>
      </c>
      <c r="I9" s="4" t="s">
        <v>10</v>
      </c>
    </row>
    <row r="10" spans="1:14" ht="177" thickBot="1" x14ac:dyDescent="0.25">
      <c r="A10" s="5">
        <v>5100</v>
      </c>
      <c r="B10" s="5">
        <v>120</v>
      </c>
      <c r="C10" s="6">
        <v>1</v>
      </c>
      <c r="D10" s="6">
        <v>1.1000000000000001</v>
      </c>
      <c r="E10" s="7" t="s">
        <v>14</v>
      </c>
      <c r="F10" s="6">
        <v>16.170000000000002</v>
      </c>
      <c r="G10" s="18">
        <f t="shared" ref="G10:G40" si="0">I10*$L$1</f>
        <v>633537.18000000005</v>
      </c>
      <c r="H10" s="18">
        <f t="shared" ref="H10:H40" si="1">I10*$K$1</f>
        <v>317462.82</v>
      </c>
      <c r="I10" s="18">
        <v>951000</v>
      </c>
      <c r="J10" s="15"/>
      <c r="K10" s="15"/>
      <c r="L10" s="15"/>
      <c r="M10" s="16"/>
      <c r="N10" s="16"/>
    </row>
    <row r="11" spans="1:14" ht="33" thickBot="1" x14ac:dyDescent="0.25">
      <c r="A11" s="5">
        <v>5100</v>
      </c>
      <c r="B11" s="5">
        <v>210</v>
      </c>
      <c r="C11" s="6">
        <v>1</v>
      </c>
      <c r="D11" s="6">
        <v>1.1000000000000001</v>
      </c>
      <c r="E11" s="7" t="s">
        <v>15</v>
      </c>
      <c r="F11" s="7"/>
      <c r="G11" s="18">
        <f t="shared" si="0"/>
        <v>71273.265839999993</v>
      </c>
      <c r="H11" s="18">
        <f t="shared" si="1"/>
        <v>35714.73416</v>
      </c>
      <c r="I11" s="18">
        <v>106988</v>
      </c>
      <c r="J11" s="15"/>
      <c r="K11" s="15"/>
      <c r="L11" s="15"/>
      <c r="M11" s="16"/>
    </row>
    <row r="12" spans="1:14" ht="33" thickBot="1" x14ac:dyDescent="0.25">
      <c r="A12" s="5">
        <v>5100</v>
      </c>
      <c r="B12" s="5">
        <v>220</v>
      </c>
      <c r="C12" s="6">
        <v>1</v>
      </c>
      <c r="D12" s="6">
        <v>1.1000000000000001</v>
      </c>
      <c r="E12" s="7" t="s">
        <v>16</v>
      </c>
      <c r="F12" s="7"/>
      <c r="G12" s="18">
        <f t="shared" si="0"/>
        <v>48465.927360000001</v>
      </c>
      <c r="H12" s="18">
        <f t="shared" si="1"/>
        <v>24286.072640000002</v>
      </c>
      <c r="I12" s="18">
        <v>72752</v>
      </c>
      <c r="J12" s="15"/>
      <c r="K12" s="15"/>
      <c r="L12" s="15"/>
      <c r="M12" s="16"/>
    </row>
    <row r="13" spans="1:14" ht="33" thickBot="1" x14ac:dyDescent="0.25">
      <c r="A13" s="5">
        <v>5100</v>
      </c>
      <c r="B13" s="5">
        <v>240</v>
      </c>
      <c r="C13" s="6">
        <v>1</v>
      </c>
      <c r="D13" s="6">
        <v>1.1000000000000001</v>
      </c>
      <c r="E13" s="7" t="s">
        <v>17</v>
      </c>
      <c r="F13" s="7"/>
      <c r="G13" s="18">
        <f t="shared" si="0"/>
        <v>6335.3717999999999</v>
      </c>
      <c r="H13" s="18">
        <f t="shared" si="1"/>
        <v>3174.6282000000001</v>
      </c>
      <c r="I13" s="18">
        <v>9510</v>
      </c>
      <c r="J13" s="15"/>
      <c r="K13" s="15"/>
      <c r="L13" s="15"/>
      <c r="M13" s="16"/>
    </row>
    <row r="14" spans="1:14" ht="177" thickBot="1" x14ac:dyDescent="0.25">
      <c r="A14" s="5">
        <v>5200</v>
      </c>
      <c r="B14" s="5">
        <v>120</v>
      </c>
      <c r="C14" s="6">
        <v>1</v>
      </c>
      <c r="D14" s="6">
        <v>1.1000000000000001</v>
      </c>
      <c r="E14" s="7" t="s">
        <v>18</v>
      </c>
      <c r="F14" s="6">
        <v>3.57</v>
      </c>
      <c r="G14" s="18">
        <f t="shared" si="0"/>
        <v>139897.79999999999</v>
      </c>
      <c r="H14" s="18">
        <f t="shared" si="1"/>
        <v>70102.2</v>
      </c>
      <c r="I14" s="18">
        <v>210000</v>
      </c>
      <c r="J14" s="15"/>
      <c r="K14" s="15"/>
      <c r="L14" s="15"/>
      <c r="M14" s="16"/>
    </row>
    <row r="15" spans="1:14" ht="33" thickBot="1" x14ac:dyDescent="0.25">
      <c r="A15" s="5">
        <v>5200</v>
      </c>
      <c r="B15" s="5">
        <v>210</v>
      </c>
      <c r="C15" s="6">
        <v>1</v>
      </c>
      <c r="D15" s="6">
        <v>1.1000000000000001</v>
      </c>
      <c r="E15" s="7" t="s">
        <v>19</v>
      </c>
      <c r="F15" s="7"/>
      <c r="G15" s="18">
        <f t="shared" si="0"/>
        <v>15738.502500000001</v>
      </c>
      <c r="H15" s="18">
        <f t="shared" si="1"/>
        <v>7886.4975000000004</v>
      </c>
      <c r="I15" s="18">
        <v>23625</v>
      </c>
      <c r="J15" s="15"/>
      <c r="K15" s="15"/>
      <c r="L15" s="15"/>
      <c r="M15" s="16"/>
    </row>
    <row r="16" spans="1:14" ht="33" thickBot="1" x14ac:dyDescent="0.25">
      <c r="A16" s="5">
        <v>5200</v>
      </c>
      <c r="B16" s="5">
        <v>220</v>
      </c>
      <c r="C16" s="6">
        <v>1</v>
      </c>
      <c r="D16" s="6">
        <v>1.1000000000000001</v>
      </c>
      <c r="E16" s="7" t="s">
        <v>20</v>
      </c>
      <c r="F16" s="7"/>
      <c r="G16" s="18">
        <f t="shared" si="0"/>
        <v>10702.181699999999</v>
      </c>
      <c r="H16" s="18">
        <f t="shared" si="1"/>
        <v>5362.8182999999999</v>
      </c>
      <c r="I16" s="18">
        <v>16065</v>
      </c>
      <c r="J16" s="15"/>
      <c r="K16" s="15"/>
      <c r="L16" s="15"/>
      <c r="M16" s="16"/>
    </row>
    <row r="17" spans="1:13" ht="33" thickBot="1" x14ac:dyDescent="0.25">
      <c r="A17" s="5">
        <v>5200</v>
      </c>
      <c r="B17" s="5">
        <v>240</v>
      </c>
      <c r="C17" s="6">
        <v>1</v>
      </c>
      <c r="D17" s="6">
        <v>1.1000000000000001</v>
      </c>
      <c r="E17" s="7" t="s">
        <v>21</v>
      </c>
      <c r="F17" s="7"/>
      <c r="G17" s="18">
        <f t="shared" si="0"/>
        <v>1398.9780000000001</v>
      </c>
      <c r="H17" s="18">
        <f t="shared" si="1"/>
        <v>701.02200000000005</v>
      </c>
      <c r="I17" s="18">
        <v>2100</v>
      </c>
      <c r="J17" s="15"/>
      <c r="K17" s="15"/>
      <c r="L17" s="15"/>
      <c r="M17" s="16"/>
    </row>
    <row r="18" spans="1:13" ht="177" thickBot="1" x14ac:dyDescent="0.25">
      <c r="A18" s="5">
        <v>5300</v>
      </c>
      <c r="B18" s="5">
        <v>120</v>
      </c>
      <c r="C18" s="6">
        <v>1</v>
      </c>
      <c r="D18" s="6">
        <v>1.1000000000000001</v>
      </c>
      <c r="E18" s="7" t="s">
        <v>22</v>
      </c>
      <c r="F18" s="6">
        <v>0.36</v>
      </c>
      <c r="G18" s="18">
        <f t="shared" si="0"/>
        <v>13989.78</v>
      </c>
      <c r="H18" s="18">
        <f t="shared" si="1"/>
        <v>7010.22</v>
      </c>
      <c r="I18" s="18">
        <v>21000</v>
      </c>
      <c r="J18" s="15"/>
      <c r="K18" s="15"/>
      <c r="L18" s="15"/>
      <c r="M18" s="16"/>
    </row>
    <row r="19" spans="1:13" ht="49" thickBot="1" x14ac:dyDescent="0.25">
      <c r="A19" s="5">
        <v>5300</v>
      </c>
      <c r="B19" s="5">
        <v>210</v>
      </c>
      <c r="C19" s="6">
        <v>1</v>
      </c>
      <c r="D19" s="6">
        <v>1.1000000000000001</v>
      </c>
      <c r="E19" s="7" t="s">
        <v>23</v>
      </c>
      <c r="F19" s="7"/>
      <c r="G19" s="18">
        <f t="shared" si="0"/>
        <v>1574.18334</v>
      </c>
      <c r="H19" s="18">
        <f t="shared" si="1"/>
        <v>788.81666000000007</v>
      </c>
      <c r="I19" s="18">
        <v>2363</v>
      </c>
      <c r="J19" s="15"/>
      <c r="K19" s="15"/>
      <c r="L19" s="15"/>
      <c r="M19" s="16"/>
    </row>
    <row r="20" spans="1:13" ht="33" thickBot="1" x14ac:dyDescent="0.25">
      <c r="A20" s="5">
        <v>5300</v>
      </c>
      <c r="B20" s="5">
        <v>220</v>
      </c>
      <c r="C20" s="6">
        <v>1</v>
      </c>
      <c r="D20" s="6">
        <v>1.1000000000000001</v>
      </c>
      <c r="E20" s="7" t="s">
        <v>24</v>
      </c>
      <c r="F20" s="7"/>
      <c r="G20" s="18">
        <f t="shared" si="0"/>
        <v>1070.55126</v>
      </c>
      <c r="H20" s="18">
        <f t="shared" si="1"/>
        <v>536.44874000000004</v>
      </c>
      <c r="I20" s="18">
        <v>1607</v>
      </c>
      <c r="J20" s="15"/>
      <c r="K20" s="15"/>
      <c r="L20" s="15"/>
      <c r="M20" s="16"/>
    </row>
    <row r="21" spans="1:13" ht="49" thickBot="1" x14ac:dyDescent="0.25">
      <c r="A21" s="5">
        <v>5300</v>
      </c>
      <c r="B21" s="5">
        <v>240</v>
      </c>
      <c r="C21" s="6">
        <v>1</v>
      </c>
      <c r="D21" s="6">
        <v>1.1000000000000001</v>
      </c>
      <c r="E21" s="7" t="s">
        <v>25</v>
      </c>
      <c r="F21" s="7"/>
      <c r="G21" s="18">
        <f t="shared" si="0"/>
        <v>139.89779999999999</v>
      </c>
      <c r="H21" s="18">
        <f t="shared" si="1"/>
        <v>70.102199999999996</v>
      </c>
      <c r="I21" s="18">
        <v>210</v>
      </c>
      <c r="J21" s="15"/>
      <c r="K21" s="15"/>
      <c r="L21" s="15"/>
      <c r="M21" s="16"/>
    </row>
    <row r="22" spans="1:13" ht="177" thickBot="1" x14ac:dyDescent="0.25">
      <c r="A22" s="5">
        <v>5500</v>
      </c>
      <c r="B22" s="5">
        <v>120</v>
      </c>
      <c r="C22" s="6">
        <v>1</v>
      </c>
      <c r="D22" s="6">
        <v>1.1000000000000001</v>
      </c>
      <c r="E22" s="7" t="s">
        <v>26</v>
      </c>
      <c r="F22" s="6">
        <v>0.15</v>
      </c>
      <c r="G22" s="18">
        <f t="shared" si="0"/>
        <v>5995.62</v>
      </c>
      <c r="H22" s="18">
        <f t="shared" si="1"/>
        <v>3004.38</v>
      </c>
      <c r="I22" s="18">
        <v>9000</v>
      </c>
      <c r="J22" s="15"/>
      <c r="K22" s="15"/>
      <c r="L22" s="15"/>
      <c r="M22" s="16"/>
    </row>
    <row r="23" spans="1:13" ht="33" thickBot="1" x14ac:dyDescent="0.25">
      <c r="A23" s="5">
        <v>5500</v>
      </c>
      <c r="B23" s="5">
        <v>210</v>
      </c>
      <c r="C23" s="6">
        <v>1</v>
      </c>
      <c r="D23" s="6">
        <v>1.1000000000000001</v>
      </c>
      <c r="E23" s="7" t="s">
        <v>27</v>
      </c>
      <c r="F23" s="7"/>
      <c r="G23" s="18">
        <f t="shared" si="0"/>
        <v>674.84033999999997</v>
      </c>
      <c r="H23" s="18">
        <f t="shared" si="1"/>
        <v>338.15966000000003</v>
      </c>
      <c r="I23" s="18">
        <v>1013</v>
      </c>
      <c r="J23" s="15"/>
      <c r="K23" s="15"/>
      <c r="L23" s="15"/>
      <c r="M23" s="16"/>
    </row>
    <row r="24" spans="1:13" ht="33" thickBot="1" x14ac:dyDescent="0.25">
      <c r="A24" s="5">
        <v>5500</v>
      </c>
      <c r="B24" s="5">
        <v>220</v>
      </c>
      <c r="C24" s="6">
        <v>1</v>
      </c>
      <c r="D24" s="6">
        <v>1.1000000000000001</v>
      </c>
      <c r="E24" s="7" t="s">
        <v>28</v>
      </c>
      <c r="F24" s="7"/>
      <c r="G24" s="18">
        <f t="shared" si="0"/>
        <v>458.99802</v>
      </c>
      <c r="H24" s="18">
        <f t="shared" si="1"/>
        <v>230.00198</v>
      </c>
      <c r="I24" s="18">
        <v>689</v>
      </c>
      <c r="J24" s="15"/>
      <c r="K24" s="15"/>
      <c r="L24" s="15"/>
      <c r="M24" s="16"/>
    </row>
    <row r="25" spans="1:13" ht="49" thickBot="1" x14ac:dyDescent="0.25">
      <c r="A25" s="5">
        <v>5500</v>
      </c>
      <c r="B25" s="5">
        <v>240</v>
      </c>
      <c r="C25" s="6">
        <v>1</v>
      </c>
      <c r="D25" s="6">
        <v>1.1000000000000001</v>
      </c>
      <c r="E25" s="7" t="s">
        <v>29</v>
      </c>
      <c r="F25" s="7"/>
      <c r="G25" s="18">
        <f t="shared" si="0"/>
        <v>59.956200000000003</v>
      </c>
      <c r="H25" s="18">
        <f t="shared" si="1"/>
        <v>30.043800000000001</v>
      </c>
      <c r="I25" s="18">
        <v>90</v>
      </c>
      <c r="J25" s="15"/>
      <c r="K25" s="15"/>
      <c r="L25" s="15"/>
      <c r="M25" s="16"/>
    </row>
    <row r="26" spans="1:13" ht="193" thickBot="1" x14ac:dyDescent="0.25">
      <c r="A26" s="5">
        <v>6100</v>
      </c>
      <c r="B26" s="5">
        <v>130</v>
      </c>
      <c r="C26" s="6">
        <v>1</v>
      </c>
      <c r="D26" s="6">
        <v>1.1000000000000001</v>
      </c>
      <c r="E26" s="7" t="s">
        <v>30</v>
      </c>
      <c r="F26" s="6">
        <v>0.31</v>
      </c>
      <c r="G26" s="18">
        <f t="shared" si="0"/>
        <v>11991.24</v>
      </c>
      <c r="H26" s="18">
        <f t="shared" si="1"/>
        <v>6008.76</v>
      </c>
      <c r="I26" s="18">
        <v>18000</v>
      </c>
      <c r="J26" s="15"/>
      <c r="K26" s="15"/>
      <c r="L26" s="15"/>
      <c r="M26" s="16"/>
    </row>
    <row r="27" spans="1:13" ht="49" thickBot="1" x14ac:dyDescent="0.25">
      <c r="A27" s="5">
        <v>6100</v>
      </c>
      <c r="B27" s="5">
        <v>210</v>
      </c>
      <c r="C27" s="6">
        <v>1</v>
      </c>
      <c r="D27" s="6">
        <v>1.1000000000000001</v>
      </c>
      <c r="E27" s="7" t="s">
        <v>31</v>
      </c>
      <c r="F27" s="7"/>
      <c r="G27" s="18">
        <f t="shared" si="0"/>
        <v>1349.0145</v>
      </c>
      <c r="H27" s="18">
        <f t="shared" si="1"/>
        <v>675.9855</v>
      </c>
      <c r="I27" s="18">
        <v>2025</v>
      </c>
      <c r="J27" s="15"/>
      <c r="K27" s="15"/>
      <c r="L27" s="15"/>
      <c r="M27" s="16"/>
    </row>
    <row r="28" spans="1:13" ht="49" thickBot="1" x14ac:dyDescent="0.25">
      <c r="A28" s="5">
        <v>6100</v>
      </c>
      <c r="B28" s="5">
        <v>220</v>
      </c>
      <c r="C28" s="6">
        <v>1</v>
      </c>
      <c r="D28" s="6">
        <v>1.1000000000000001</v>
      </c>
      <c r="E28" s="7" t="s">
        <v>32</v>
      </c>
      <c r="F28" s="7"/>
      <c r="G28" s="18">
        <f t="shared" si="0"/>
        <v>917.32985999999994</v>
      </c>
      <c r="H28" s="18">
        <f t="shared" si="1"/>
        <v>459.67014</v>
      </c>
      <c r="I28" s="18">
        <v>1377</v>
      </c>
      <c r="J28" s="15"/>
      <c r="K28" s="15"/>
      <c r="L28" s="15"/>
      <c r="M28" s="16"/>
    </row>
    <row r="29" spans="1:13" ht="49" thickBot="1" x14ac:dyDescent="0.25">
      <c r="A29" s="5">
        <v>6100</v>
      </c>
      <c r="B29" s="5">
        <v>240</v>
      </c>
      <c r="C29" s="6">
        <v>1</v>
      </c>
      <c r="D29" s="6">
        <v>1.1000000000000001</v>
      </c>
      <c r="E29" s="7" t="s">
        <v>33</v>
      </c>
      <c r="F29" s="7"/>
      <c r="G29" s="18">
        <f t="shared" si="0"/>
        <v>119.91240000000001</v>
      </c>
      <c r="H29" s="18">
        <f t="shared" si="1"/>
        <v>60.087600000000002</v>
      </c>
      <c r="I29" s="18">
        <v>180</v>
      </c>
      <c r="J29" s="15"/>
      <c r="K29" s="15"/>
      <c r="L29" s="15"/>
      <c r="M29" s="16"/>
    </row>
    <row r="30" spans="1:13" ht="193" thickBot="1" x14ac:dyDescent="0.25">
      <c r="A30" s="5">
        <v>6200</v>
      </c>
      <c r="B30" s="5">
        <v>130</v>
      </c>
      <c r="C30" s="6">
        <v>1</v>
      </c>
      <c r="D30" s="6">
        <v>1.1000000000000001</v>
      </c>
      <c r="E30" s="7" t="s">
        <v>34</v>
      </c>
      <c r="F30" s="6">
        <v>0.31</v>
      </c>
      <c r="G30" s="18">
        <f t="shared" si="0"/>
        <v>11991.24</v>
      </c>
      <c r="H30" s="18">
        <f t="shared" si="1"/>
        <v>6008.76</v>
      </c>
      <c r="I30" s="18">
        <v>18000</v>
      </c>
      <c r="J30" s="15"/>
      <c r="K30" s="15"/>
      <c r="L30" s="15"/>
      <c r="M30" s="16"/>
    </row>
    <row r="31" spans="1:13" ht="49" thickBot="1" x14ac:dyDescent="0.25">
      <c r="A31" s="5">
        <v>6200</v>
      </c>
      <c r="B31" s="5">
        <v>210</v>
      </c>
      <c r="C31" s="6">
        <v>1</v>
      </c>
      <c r="D31" s="6">
        <v>1.1000000000000001</v>
      </c>
      <c r="E31" s="7" t="s">
        <v>35</v>
      </c>
      <c r="F31" s="7"/>
      <c r="G31" s="18">
        <f t="shared" si="0"/>
        <v>1349.0145</v>
      </c>
      <c r="H31" s="18">
        <f t="shared" si="1"/>
        <v>675.9855</v>
      </c>
      <c r="I31" s="18">
        <v>2025</v>
      </c>
      <c r="J31" s="15"/>
      <c r="K31" s="15"/>
      <c r="L31" s="15"/>
      <c r="M31" s="16"/>
    </row>
    <row r="32" spans="1:13" ht="49" thickBot="1" x14ac:dyDescent="0.25">
      <c r="A32" s="5">
        <v>6200</v>
      </c>
      <c r="B32" s="5">
        <v>220</v>
      </c>
      <c r="C32" s="6">
        <v>1</v>
      </c>
      <c r="D32" s="6">
        <v>1.1000000000000001</v>
      </c>
      <c r="E32" s="7" t="s">
        <v>13</v>
      </c>
      <c r="F32" s="7"/>
      <c r="G32" s="18">
        <f t="shared" si="0"/>
        <v>917.32985999999994</v>
      </c>
      <c r="H32" s="18">
        <f t="shared" si="1"/>
        <v>459.67014</v>
      </c>
      <c r="I32" s="18">
        <v>1377</v>
      </c>
      <c r="J32" s="15"/>
      <c r="K32" s="15"/>
      <c r="L32" s="15"/>
      <c r="M32" s="16"/>
    </row>
    <row r="33" spans="1:13" ht="49" thickBot="1" x14ac:dyDescent="0.25">
      <c r="A33" s="5">
        <v>6200</v>
      </c>
      <c r="B33" s="5">
        <v>240</v>
      </c>
      <c r="C33" s="6">
        <v>1</v>
      </c>
      <c r="D33" s="6">
        <v>1.1000000000000001</v>
      </c>
      <c r="E33" s="7" t="s">
        <v>36</v>
      </c>
      <c r="F33" s="7"/>
      <c r="G33" s="18">
        <f t="shared" si="0"/>
        <v>119.91240000000001</v>
      </c>
      <c r="H33" s="18">
        <f t="shared" si="1"/>
        <v>60.087600000000002</v>
      </c>
      <c r="I33" s="18">
        <v>180</v>
      </c>
      <c r="J33" s="15"/>
      <c r="K33" s="15"/>
      <c r="L33" s="15"/>
      <c r="M33" s="16"/>
    </row>
    <row r="34" spans="1:13" ht="33" thickBot="1" x14ac:dyDescent="0.25">
      <c r="A34" s="5">
        <v>5100</v>
      </c>
      <c r="B34" s="5">
        <v>644</v>
      </c>
      <c r="C34" s="6">
        <v>2</v>
      </c>
      <c r="D34" s="6" t="s">
        <v>131</v>
      </c>
      <c r="E34" s="7" t="s">
        <v>37</v>
      </c>
      <c r="F34" s="6"/>
      <c r="G34" s="18">
        <f t="shared" si="0"/>
        <v>599562</v>
      </c>
      <c r="H34" s="18">
        <f t="shared" si="1"/>
        <v>300438</v>
      </c>
      <c r="I34" s="18">
        <v>900000</v>
      </c>
      <c r="J34" s="15"/>
      <c r="K34" s="15"/>
      <c r="L34" s="15"/>
      <c r="M34" s="16"/>
    </row>
    <row r="35" spans="1:13" ht="49" thickBot="1" x14ac:dyDescent="0.25">
      <c r="A35" s="5">
        <v>7400</v>
      </c>
      <c r="B35" s="5">
        <v>641</v>
      </c>
      <c r="C35" s="6">
        <v>2</v>
      </c>
      <c r="D35" s="6" t="s">
        <v>132</v>
      </c>
      <c r="E35" s="7" t="s">
        <v>38</v>
      </c>
      <c r="F35" s="6"/>
      <c r="G35" s="18">
        <f t="shared" si="0"/>
        <v>279795.59999999998</v>
      </c>
      <c r="H35" s="18">
        <f t="shared" si="1"/>
        <v>140204.4</v>
      </c>
      <c r="I35" s="18">
        <v>420000</v>
      </c>
      <c r="J35" s="15"/>
      <c r="K35" s="15"/>
      <c r="L35" s="15"/>
      <c r="M35" s="16"/>
    </row>
    <row r="36" spans="1:13" ht="81" thickBot="1" x14ac:dyDescent="0.25">
      <c r="A36" s="5">
        <v>6400</v>
      </c>
      <c r="B36" s="5">
        <v>390</v>
      </c>
      <c r="C36" s="6">
        <v>2</v>
      </c>
      <c r="D36" s="6" t="s">
        <v>148</v>
      </c>
      <c r="E36" s="7" t="s">
        <v>39</v>
      </c>
      <c r="F36" s="6"/>
      <c r="G36" s="18">
        <f t="shared" si="0"/>
        <v>59956.2</v>
      </c>
      <c r="H36" s="18">
        <f t="shared" si="1"/>
        <v>30043.8</v>
      </c>
      <c r="I36" s="18">
        <v>90000</v>
      </c>
      <c r="J36" s="15"/>
      <c r="K36" s="15"/>
      <c r="L36" s="15"/>
      <c r="M36" s="16"/>
    </row>
    <row r="37" spans="1:13" ht="65" thickBot="1" x14ac:dyDescent="0.25">
      <c r="A37" s="5">
        <v>6400</v>
      </c>
      <c r="B37" s="5">
        <v>520</v>
      </c>
      <c r="C37" s="6">
        <v>2</v>
      </c>
      <c r="D37" s="6" t="s">
        <v>148</v>
      </c>
      <c r="E37" s="7" t="s">
        <v>40</v>
      </c>
      <c r="F37" s="6"/>
      <c r="G37" s="18">
        <f t="shared" si="0"/>
        <v>19985.400000000001</v>
      </c>
      <c r="H37" s="18">
        <f t="shared" si="1"/>
        <v>10014.6</v>
      </c>
      <c r="I37" s="18">
        <v>30000</v>
      </c>
      <c r="J37" s="15"/>
      <c r="K37" s="15"/>
      <c r="L37" s="15"/>
      <c r="M37" s="16"/>
    </row>
    <row r="38" spans="1:13" ht="33" thickBot="1" x14ac:dyDescent="0.25">
      <c r="A38" s="5">
        <v>5100</v>
      </c>
      <c r="B38" s="5">
        <v>390</v>
      </c>
      <c r="C38" s="6">
        <v>2</v>
      </c>
      <c r="D38" s="6" t="s">
        <v>147</v>
      </c>
      <c r="E38" s="7" t="s">
        <v>41</v>
      </c>
      <c r="F38" s="6"/>
      <c r="G38" s="18">
        <f t="shared" si="0"/>
        <v>199854</v>
      </c>
      <c r="H38" s="18">
        <f t="shared" si="1"/>
        <v>100146</v>
      </c>
      <c r="I38" s="18">
        <v>300000</v>
      </c>
      <c r="J38" s="15"/>
      <c r="K38" s="15"/>
      <c r="L38" s="15"/>
      <c r="M38" s="16"/>
    </row>
    <row r="39" spans="1:13" ht="65" thickBot="1" x14ac:dyDescent="0.25">
      <c r="A39" s="5">
        <v>7400</v>
      </c>
      <c r="B39" s="5">
        <v>682</v>
      </c>
      <c r="C39" s="6">
        <v>2</v>
      </c>
      <c r="D39" s="6" t="s">
        <v>137</v>
      </c>
      <c r="E39" s="7" t="s">
        <v>42</v>
      </c>
      <c r="F39" s="6"/>
      <c r="G39" s="27">
        <f t="shared" si="0"/>
        <v>671379.53489999997</v>
      </c>
      <c r="H39" s="27">
        <f t="shared" si="1"/>
        <v>336425.46510000003</v>
      </c>
      <c r="I39" s="18">
        <f>1000000+7805</f>
        <v>1007805</v>
      </c>
      <c r="J39" s="15"/>
      <c r="K39" s="15"/>
      <c r="L39" s="15"/>
      <c r="M39" s="16"/>
    </row>
    <row r="40" spans="1:13" ht="65" thickBot="1" x14ac:dyDescent="0.25">
      <c r="A40" s="5">
        <v>7400</v>
      </c>
      <c r="B40" s="5">
        <v>682</v>
      </c>
      <c r="C40" s="6">
        <v>2</v>
      </c>
      <c r="D40" s="6" t="s">
        <v>137</v>
      </c>
      <c r="E40" s="7" t="s">
        <v>43</v>
      </c>
      <c r="F40" s="6"/>
      <c r="G40" s="18">
        <f t="shared" si="0"/>
        <v>5995.62</v>
      </c>
      <c r="H40" s="18">
        <f t="shared" si="1"/>
        <v>3004.38</v>
      </c>
      <c r="I40" s="18">
        <v>9000</v>
      </c>
      <c r="J40" s="15"/>
      <c r="K40" s="15"/>
      <c r="L40" s="15"/>
      <c r="M40" s="16"/>
    </row>
    <row r="41" spans="1:13" ht="49" thickBot="1" x14ac:dyDescent="0.25">
      <c r="A41" s="5">
        <v>7400</v>
      </c>
      <c r="B41" s="5">
        <v>682</v>
      </c>
      <c r="C41" s="6">
        <v>2</v>
      </c>
      <c r="D41" s="6">
        <v>2.4</v>
      </c>
      <c r="E41" s="7" t="s">
        <v>44</v>
      </c>
      <c r="F41" s="6"/>
      <c r="G41" s="18">
        <f t="shared" ref="G41:G71" si="2">I41*$L$1</f>
        <v>199854</v>
      </c>
      <c r="H41" s="18">
        <f t="shared" ref="H41:H71" si="3">I41*$K$1</f>
        <v>100146</v>
      </c>
      <c r="I41" s="18">
        <v>300000</v>
      </c>
      <c r="J41" s="15"/>
      <c r="K41" s="15"/>
      <c r="L41" s="15"/>
      <c r="M41" s="16"/>
    </row>
    <row r="42" spans="1:13" ht="33" thickBot="1" x14ac:dyDescent="0.25">
      <c r="A42" s="5">
        <v>5100</v>
      </c>
      <c r="B42" s="5">
        <v>520</v>
      </c>
      <c r="C42" s="6">
        <v>1</v>
      </c>
      <c r="D42" s="6">
        <v>1.2</v>
      </c>
      <c r="E42" s="7" t="s">
        <v>45</v>
      </c>
      <c r="F42" s="6"/>
      <c r="G42" s="18">
        <f t="shared" si="2"/>
        <v>383719.67999999999</v>
      </c>
      <c r="H42" s="18">
        <f t="shared" si="3"/>
        <v>192280.32000000001</v>
      </c>
      <c r="I42" s="18">
        <v>576000</v>
      </c>
      <c r="J42" s="15"/>
      <c r="K42" s="15"/>
      <c r="L42" s="15"/>
      <c r="M42" s="16"/>
    </row>
    <row r="43" spans="1:13" ht="33" thickBot="1" x14ac:dyDescent="0.25">
      <c r="A43" s="5">
        <v>5100</v>
      </c>
      <c r="B43" s="5">
        <v>520</v>
      </c>
      <c r="C43" s="6">
        <v>1</v>
      </c>
      <c r="D43" s="6">
        <v>1.2</v>
      </c>
      <c r="E43" s="7" t="s">
        <v>46</v>
      </c>
      <c r="F43" s="6"/>
      <c r="G43" s="18">
        <f t="shared" si="2"/>
        <v>383719.67999999999</v>
      </c>
      <c r="H43" s="18">
        <f t="shared" si="3"/>
        <v>192280.32000000001</v>
      </c>
      <c r="I43" s="18">
        <v>576000</v>
      </c>
      <c r="J43" s="15"/>
      <c r="K43" s="15"/>
      <c r="L43" s="15"/>
      <c r="M43" s="16"/>
    </row>
    <row r="44" spans="1:13" ht="33" thickBot="1" x14ac:dyDescent="0.25">
      <c r="A44" s="5">
        <v>6300</v>
      </c>
      <c r="B44" s="5">
        <v>130</v>
      </c>
      <c r="C44" s="6">
        <v>2</v>
      </c>
      <c r="D44" s="6" t="s">
        <v>134</v>
      </c>
      <c r="E44" s="7" t="s">
        <v>47</v>
      </c>
      <c r="F44" s="6">
        <v>2</v>
      </c>
      <c r="G44" s="18">
        <f t="shared" si="2"/>
        <v>134102.03399999999</v>
      </c>
      <c r="H44" s="18">
        <f t="shared" si="3"/>
        <v>67197.966</v>
      </c>
      <c r="I44" s="18">
        <v>201300</v>
      </c>
      <c r="J44" s="15"/>
      <c r="K44" s="15"/>
      <c r="L44" s="15"/>
      <c r="M44" s="16"/>
    </row>
    <row r="45" spans="1:13" ht="33" thickBot="1" x14ac:dyDescent="0.25">
      <c r="A45" s="5">
        <v>6300</v>
      </c>
      <c r="B45" s="5">
        <v>210</v>
      </c>
      <c r="C45" s="6">
        <v>2</v>
      </c>
      <c r="D45" s="6" t="s">
        <v>134</v>
      </c>
      <c r="E45" s="7" t="s">
        <v>48</v>
      </c>
      <c r="F45" s="6"/>
      <c r="G45" s="18">
        <f t="shared" si="2"/>
        <v>15086.31228</v>
      </c>
      <c r="H45" s="18">
        <f t="shared" si="3"/>
        <v>7559.6877199999999</v>
      </c>
      <c r="I45" s="18">
        <v>22646</v>
      </c>
      <c r="J45" s="15"/>
      <c r="K45" s="15"/>
      <c r="L45" s="15"/>
      <c r="M45" s="16"/>
    </row>
    <row r="46" spans="1:13" ht="33" thickBot="1" x14ac:dyDescent="0.25">
      <c r="A46" s="5">
        <v>6300</v>
      </c>
      <c r="B46" s="5">
        <v>220</v>
      </c>
      <c r="C46" s="6">
        <v>2</v>
      </c>
      <c r="D46" s="6" t="s">
        <v>134</v>
      </c>
      <c r="E46" s="7" t="s">
        <v>49</v>
      </c>
      <c r="F46" s="6"/>
      <c r="G46" s="18">
        <f t="shared" si="2"/>
        <v>10258.50582</v>
      </c>
      <c r="H46" s="18">
        <f t="shared" si="3"/>
        <v>5140.4941799999997</v>
      </c>
      <c r="I46" s="18">
        <v>15399</v>
      </c>
      <c r="J46" s="15"/>
      <c r="K46" s="15"/>
      <c r="L46" s="15"/>
      <c r="M46" s="16"/>
    </row>
    <row r="47" spans="1:13" ht="33" thickBot="1" x14ac:dyDescent="0.25">
      <c r="A47" s="5">
        <v>6300</v>
      </c>
      <c r="B47" s="5">
        <v>230</v>
      </c>
      <c r="C47" s="6">
        <v>2</v>
      </c>
      <c r="D47" s="6" t="s">
        <v>134</v>
      </c>
      <c r="E47" s="7" t="s">
        <v>50</v>
      </c>
      <c r="F47" s="6"/>
      <c r="G47" s="18">
        <f t="shared" si="2"/>
        <v>26114.256000000001</v>
      </c>
      <c r="H47" s="18">
        <f t="shared" si="3"/>
        <v>13085.744000000001</v>
      </c>
      <c r="I47" s="18">
        <v>39200</v>
      </c>
      <c r="J47" s="15"/>
      <c r="K47" s="15"/>
      <c r="L47" s="15"/>
      <c r="M47" s="16"/>
    </row>
    <row r="48" spans="1:13" ht="33" thickBot="1" x14ac:dyDescent="0.25">
      <c r="A48" s="5">
        <v>6300</v>
      </c>
      <c r="B48" s="5">
        <v>240</v>
      </c>
      <c r="C48" s="6">
        <v>2</v>
      </c>
      <c r="D48" s="6" t="s">
        <v>134</v>
      </c>
      <c r="E48" s="7" t="s">
        <v>51</v>
      </c>
      <c r="F48" s="6"/>
      <c r="G48" s="18">
        <f t="shared" si="2"/>
        <v>1341.02034</v>
      </c>
      <c r="H48" s="18">
        <f t="shared" si="3"/>
        <v>671.97965999999997</v>
      </c>
      <c r="I48" s="18">
        <v>2013</v>
      </c>
      <c r="J48" s="15"/>
      <c r="K48" s="15"/>
      <c r="L48" s="15"/>
      <c r="M48" s="16"/>
    </row>
    <row r="49" spans="1:13" ht="33" thickBot="1" x14ac:dyDescent="0.25">
      <c r="A49" s="5">
        <v>6300</v>
      </c>
      <c r="B49" s="5">
        <v>160</v>
      </c>
      <c r="C49" s="6">
        <v>2</v>
      </c>
      <c r="D49" s="6" t="s">
        <v>134</v>
      </c>
      <c r="E49" s="7" t="s">
        <v>52</v>
      </c>
      <c r="F49" s="6">
        <v>2</v>
      </c>
      <c r="G49" s="18">
        <f t="shared" si="2"/>
        <v>61786.862639999999</v>
      </c>
      <c r="H49" s="18">
        <f t="shared" si="3"/>
        <v>30961.137360000001</v>
      </c>
      <c r="I49" s="18">
        <v>92748</v>
      </c>
      <c r="J49" s="15"/>
      <c r="K49" s="15"/>
      <c r="L49" s="15"/>
      <c r="M49" s="16"/>
    </row>
    <row r="50" spans="1:13" ht="33" thickBot="1" x14ac:dyDescent="0.25">
      <c r="A50" s="5">
        <v>6300</v>
      </c>
      <c r="B50" s="5">
        <v>210</v>
      </c>
      <c r="C50" s="6">
        <v>2</v>
      </c>
      <c r="D50" s="6" t="s">
        <v>134</v>
      </c>
      <c r="E50" s="7" t="s">
        <v>53</v>
      </c>
      <c r="F50" s="6"/>
      <c r="G50" s="18">
        <f t="shared" si="2"/>
        <v>6950.9221200000002</v>
      </c>
      <c r="H50" s="18">
        <f t="shared" si="3"/>
        <v>3483.0778800000003</v>
      </c>
      <c r="I50" s="18">
        <v>10434</v>
      </c>
      <c r="J50" s="15"/>
      <c r="K50" s="15"/>
      <c r="L50" s="15"/>
      <c r="M50" s="16"/>
    </row>
    <row r="51" spans="1:13" ht="33" thickBot="1" x14ac:dyDescent="0.25">
      <c r="A51" s="5">
        <v>6300</v>
      </c>
      <c r="B51" s="5">
        <v>220</v>
      </c>
      <c r="C51" s="6">
        <v>2</v>
      </c>
      <c r="D51" s="6" t="s">
        <v>134</v>
      </c>
      <c r="E51" s="7" t="s">
        <v>54</v>
      </c>
      <c r="F51" s="6"/>
      <c r="G51" s="18">
        <f t="shared" si="2"/>
        <v>4726.5470999999998</v>
      </c>
      <c r="H51" s="18">
        <f t="shared" si="3"/>
        <v>2368.4529000000002</v>
      </c>
      <c r="I51" s="18">
        <v>7095</v>
      </c>
      <c r="J51" s="15"/>
      <c r="K51" s="15"/>
      <c r="L51" s="15"/>
      <c r="M51" s="16"/>
    </row>
    <row r="52" spans="1:13" ht="33" thickBot="1" x14ac:dyDescent="0.25">
      <c r="A52" s="5">
        <v>6300</v>
      </c>
      <c r="B52" s="5">
        <v>230</v>
      </c>
      <c r="C52" s="6">
        <v>2</v>
      </c>
      <c r="D52" s="6" t="s">
        <v>134</v>
      </c>
      <c r="E52" s="7" t="s">
        <v>55</v>
      </c>
      <c r="F52" s="6"/>
      <c r="G52" s="18">
        <f t="shared" si="2"/>
        <v>26114.256000000001</v>
      </c>
      <c r="H52" s="18">
        <f t="shared" si="3"/>
        <v>13085.744000000001</v>
      </c>
      <c r="I52" s="18">
        <v>39200</v>
      </c>
      <c r="J52" s="15"/>
      <c r="K52" s="15"/>
      <c r="L52" s="15"/>
      <c r="M52" s="16"/>
    </row>
    <row r="53" spans="1:13" ht="33" thickBot="1" x14ac:dyDescent="0.25">
      <c r="A53" s="5">
        <v>6300</v>
      </c>
      <c r="B53" s="5">
        <v>240</v>
      </c>
      <c r="C53" s="6">
        <v>2</v>
      </c>
      <c r="D53" s="6" t="s">
        <v>136</v>
      </c>
      <c r="E53" s="7" t="s">
        <v>56</v>
      </c>
      <c r="F53" s="6"/>
      <c r="G53" s="18">
        <f t="shared" si="2"/>
        <v>617.54885999999999</v>
      </c>
      <c r="H53" s="18">
        <f t="shared" si="3"/>
        <v>309.45114000000001</v>
      </c>
      <c r="I53" s="18">
        <v>927</v>
      </c>
      <c r="J53" s="15"/>
      <c r="K53" s="15"/>
      <c r="L53" s="15"/>
      <c r="M53" s="16"/>
    </row>
    <row r="54" spans="1:13" ht="177" thickBot="1" x14ac:dyDescent="0.25">
      <c r="A54" s="5">
        <v>7400</v>
      </c>
      <c r="B54" s="5">
        <v>681</v>
      </c>
      <c r="C54" s="6">
        <v>2</v>
      </c>
      <c r="D54" s="6" t="s">
        <v>138</v>
      </c>
      <c r="E54" s="7" t="s">
        <v>57</v>
      </c>
      <c r="F54" s="6"/>
      <c r="G54" s="18">
        <f t="shared" si="2"/>
        <v>3330900</v>
      </c>
      <c r="H54" s="18">
        <f t="shared" si="3"/>
        <v>1669100</v>
      </c>
      <c r="I54" s="18">
        <v>5000000</v>
      </c>
      <c r="J54" s="15"/>
      <c r="K54" s="15"/>
      <c r="L54" s="15"/>
      <c r="M54" s="16"/>
    </row>
    <row r="55" spans="1:13" ht="113" thickBot="1" x14ac:dyDescent="0.25">
      <c r="A55" s="5">
        <v>6400</v>
      </c>
      <c r="B55" s="5">
        <v>390</v>
      </c>
      <c r="C55" s="6">
        <v>2</v>
      </c>
      <c r="D55" s="6" t="s">
        <v>139</v>
      </c>
      <c r="E55" s="7" t="s">
        <v>58</v>
      </c>
      <c r="F55" s="6"/>
      <c r="G55" s="18">
        <f t="shared" si="2"/>
        <v>19018.772819999998</v>
      </c>
      <c r="H55" s="18">
        <f t="shared" si="3"/>
        <v>9530.2271799999999</v>
      </c>
      <c r="I55" s="18">
        <v>28549</v>
      </c>
      <c r="J55" s="15"/>
      <c r="K55" s="15"/>
      <c r="L55" s="15"/>
      <c r="M55" s="16"/>
    </row>
    <row r="56" spans="1:13" ht="97" thickBot="1" x14ac:dyDescent="0.25">
      <c r="A56" s="5">
        <v>6400</v>
      </c>
      <c r="B56" s="5">
        <v>330</v>
      </c>
      <c r="C56" s="6">
        <v>2</v>
      </c>
      <c r="D56" s="6" t="s">
        <v>146</v>
      </c>
      <c r="E56" s="7" t="s">
        <v>59</v>
      </c>
      <c r="F56" s="6"/>
      <c r="G56" s="18">
        <f t="shared" si="2"/>
        <v>1662.1190999999999</v>
      </c>
      <c r="H56" s="18">
        <f t="shared" si="3"/>
        <v>832.8809</v>
      </c>
      <c r="I56" s="18">
        <v>2495</v>
      </c>
      <c r="J56" s="15"/>
      <c r="K56" s="15"/>
      <c r="L56" s="15"/>
      <c r="M56" s="16"/>
    </row>
    <row r="57" spans="1:13" ht="65" thickBot="1" x14ac:dyDescent="0.25">
      <c r="A57" s="5">
        <v>5900</v>
      </c>
      <c r="B57" s="5">
        <v>150</v>
      </c>
      <c r="C57" s="6">
        <v>1</v>
      </c>
      <c r="D57" s="6">
        <v>1.4</v>
      </c>
      <c r="E57" s="7" t="s">
        <v>60</v>
      </c>
      <c r="F57" s="6">
        <v>5.57</v>
      </c>
      <c r="G57" s="18">
        <f t="shared" si="2"/>
        <v>66618</v>
      </c>
      <c r="H57" s="18">
        <f t="shared" si="3"/>
        <v>33382</v>
      </c>
      <c r="I57" s="18">
        <v>100000</v>
      </c>
      <c r="J57" s="15"/>
      <c r="K57" s="15"/>
      <c r="L57" s="15"/>
      <c r="M57" s="16"/>
    </row>
    <row r="58" spans="1:13" ht="33" thickBot="1" x14ac:dyDescent="0.25">
      <c r="A58" s="5">
        <v>5900</v>
      </c>
      <c r="B58" s="5">
        <v>210</v>
      </c>
      <c r="C58" s="6">
        <v>1</v>
      </c>
      <c r="D58" s="6">
        <v>1.4</v>
      </c>
      <c r="E58" s="7" t="s">
        <v>61</v>
      </c>
      <c r="F58" s="6"/>
      <c r="G58" s="18">
        <f t="shared" si="2"/>
        <v>1498.905</v>
      </c>
      <c r="H58" s="18">
        <f t="shared" si="3"/>
        <v>751.09500000000003</v>
      </c>
      <c r="I58" s="18">
        <v>2250</v>
      </c>
      <c r="J58" s="15"/>
      <c r="K58" s="15"/>
      <c r="L58" s="15"/>
      <c r="M58" s="16"/>
    </row>
    <row r="59" spans="1:13" ht="33" thickBot="1" x14ac:dyDescent="0.25">
      <c r="A59" s="5">
        <v>5900</v>
      </c>
      <c r="B59" s="5">
        <v>220</v>
      </c>
      <c r="C59" s="6">
        <v>1</v>
      </c>
      <c r="D59" s="6">
        <v>1.4</v>
      </c>
      <c r="E59" s="7" t="s">
        <v>62</v>
      </c>
      <c r="F59" s="6"/>
      <c r="G59" s="18">
        <f t="shared" si="2"/>
        <v>1019.2554</v>
      </c>
      <c r="H59" s="18">
        <f t="shared" si="3"/>
        <v>510.74459999999999</v>
      </c>
      <c r="I59" s="18">
        <v>1530</v>
      </c>
      <c r="J59" s="15"/>
      <c r="K59" s="15"/>
      <c r="L59" s="15"/>
      <c r="M59" s="16"/>
    </row>
    <row r="60" spans="1:13" ht="33" thickBot="1" x14ac:dyDescent="0.25">
      <c r="A60" s="5">
        <v>5900</v>
      </c>
      <c r="B60" s="5">
        <v>240</v>
      </c>
      <c r="C60" s="6">
        <v>1</v>
      </c>
      <c r="D60" s="6">
        <v>1.4</v>
      </c>
      <c r="E60" s="7" t="s">
        <v>63</v>
      </c>
      <c r="F60" s="6"/>
      <c r="G60" s="18">
        <f t="shared" si="2"/>
        <v>133.23599999999999</v>
      </c>
      <c r="H60" s="18">
        <f t="shared" si="3"/>
        <v>66.763999999999996</v>
      </c>
      <c r="I60" s="18">
        <v>200</v>
      </c>
      <c r="J60" s="15"/>
      <c r="K60" s="15"/>
      <c r="L60" s="15"/>
      <c r="M60" s="16"/>
    </row>
    <row r="61" spans="1:13" ht="49" thickBot="1" x14ac:dyDescent="0.25">
      <c r="A61" s="5">
        <v>5900</v>
      </c>
      <c r="B61" s="5">
        <v>120</v>
      </c>
      <c r="C61" s="6">
        <v>1</v>
      </c>
      <c r="D61" s="6">
        <v>1.4</v>
      </c>
      <c r="E61" s="7" t="s">
        <v>64</v>
      </c>
      <c r="F61" s="6">
        <v>0.56999999999999995</v>
      </c>
      <c r="G61" s="18">
        <f t="shared" si="2"/>
        <v>13323.6</v>
      </c>
      <c r="H61" s="18">
        <f t="shared" si="3"/>
        <v>6676.4000000000005</v>
      </c>
      <c r="I61" s="18">
        <v>20000</v>
      </c>
      <c r="J61" s="15"/>
      <c r="K61" s="15"/>
      <c r="L61" s="15"/>
      <c r="M61" s="16"/>
    </row>
    <row r="62" spans="1:13" ht="33" thickBot="1" x14ac:dyDescent="0.25">
      <c r="A62" s="5">
        <v>5900</v>
      </c>
      <c r="B62" s="5">
        <v>210</v>
      </c>
      <c r="C62" s="6">
        <v>1</v>
      </c>
      <c r="D62" s="6">
        <v>1.4</v>
      </c>
      <c r="E62" s="7" t="s">
        <v>61</v>
      </c>
      <c r="F62" s="6"/>
      <c r="G62" s="18">
        <f t="shared" si="2"/>
        <v>1498.905</v>
      </c>
      <c r="H62" s="18">
        <f t="shared" si="3"/>
        <v>751.09500000000003</v>
      </c>
      <c r="I62" s="18">
        <v>2250</v>
      </c>
      <c r="J62" s="15"/>
      <c r="K62" s="15"/>
      <c r="L62" s="15"/>
      <c r="M62" s="16"/>
    </row>
    <row r="63" spans="1:13" ht="33" thickBot="1" x14ac:dyDescent="0.25">
      <c r="A63" s="5">
        <v>5900</v>
      </c>
      <c r="B63" s="5">
        <v>220</v>
      </c>
      <c r="C63" s="6">
        <v>1</v>
      </c>
      <c r="D63" s="6">
        <v>1.4</v>
      </c>
      <c r="E63" s="7" t="s">
        <v>62</v>
      </c>
      <c r="F63" s="6"/>
      <c r="G63" s="18">
        <f t="shared" si="2"/>
        <v>1019.2554</v>
      </c>
      <c r="H63" s="18">
        <f t="shared" si="3"/>
        <v>510.74459999999999</v>
      </c>
      <c r="I63" s="18">
        <v>1530</v>
      </c>
      <c r="J63" s="15"/>
      <c r="K63" s="15"/>
      <c r="L63" s="15"/>
      <c r="M63" s="16"/>
    </row>
    <row r="64" spans="1:13" ht="33" thickBot="1" x14ac:dyDescent="0.25">
      <c r="A64" s="5">
        <v>5900</v>
      </c>
      <c r="B64" s="5">
        <v>240</v>
      </c>
      <c r="C64" s="6">
        <v>1</v>
      </c>
      <c r="D64" s="6">
        <v>1.4</v>
      </c>
      <c r="E64" s="7" t="s">
        <v>65</v>
      </c>
      <c r="F64" s="6"/>
      <c r="G64" s="18">
        <f t="shared" si="2"/>
        <v>133.23599999999999</v>
      </c>
      <c r="H64" s="18">
        <f t="shared" si="3"/>
        <v>66.763999999999996</v>
      </c>
      <c r="I64" s="18">
        <v>200</v>
      </c>
      <c r="J64" s="15"/>
      <c r="K64" s="15"/>
      <c r="L64" s="15"/>
      <c r="M64" s="16"/>
    </row>
    <row r="65" spans="1:13" ht="33" thickBot="1" x14ac:dyDescent="0.25">
      <c r="A65" s="5">
        <v>7800</v>
      </c>
      <c r="B65" s="5">
        <v>160</v>
      </c>
      <c r="C65" s="6">
        <v>1</v>
      </c>
      <c r="D65" s="6">
        <v>1.4</v>
      </c>
      <c r="E65" s="7" t="s">
        <v>66</v>
      </c>
      <c r="F65" s="6">
        <v>0.73</v>
      </c>
      <c r="G65" s="18">
        <f t="shared" si="2"/>
        <v>9992.7000000000007</v>
      </c>
      <c r="H65" s="18">
        <f t="shared" si="3"/>
        <v>5007.3</v>
      </c>
      <c r="I65" s="18">
        <v>15000</v>
      </c>
      <c r="J65" s="15"/>
      <c r="K65" s="15"/>
      <c r="L65" s="15"/>
      <c r="M65" s="16"/>
    </row>
    <row r="66" spans="1:13" ht="33" thickBot="1" x14ac:dyDescent="0.25">
      <c r="A66" s="5">
        <v>7800</v>
      </c>
      <c r="B66" s="5">
        <v>210</v>
      </c>
      <c r="C66" s="6">
        <v>1</v>
      </c>
      <c r="D66" s="6">
        <v>1.4</v>
      </c>
      <c r="E66" s="7" t="s">
        <v>67</v>
      </c>
      <c r="F66" s="6"/>
      <c r="G66" s="18">
        <f t="shared" si="2"/>
        <v>1124.5118399999999</v>
      </c>
      <c r="H66" s="18">
        <f t="shared" si="3"/>
        <v>563.48815999999999</v>
      </c>
      <c r="I66" s="18">
        <v>1688</v>
      </c>
      <c r="J66" s="15"/>
      <c r="K66" s="15"/>
      <c r="L66" s="15"/>
      <c r="M66" s="16"/>
    </row>
    <row r="67" spans="1:13" ht="33" thickBot="1" x14ac:dyDescent="0.25">
      <c r="A67" s="5">
        <v>7800</v>
      </c>
      <c r="B67" s="5">
        <v>220</v>
      </c>
      <c r="C67" s="6">
        <v>1</v>
      </c>
      <c r="D67" s="6">
        <v>1.4</v>
      </c>
      <c r="E67" s="7" t="s">
        <v>68</v>
      </c>
      <c r="F67" s="6"/>
      <c r="G67" s="18">
        <f t="shared" si="2"/>
        <v>764.77463999999998</v>
      </c>
      <c r="H67" s="18">
        <f t="shared" si="3"/>
        <v>383.22536000000002</v>
      </c>
      <c r="I67" s="18">
        <v>1148</v>
      </c>
      <c r="J67" s="15"/>
      <c r="K67" s="15"/>
      <c r="L67" s="15"/>
      <c r="M67" s="16"/>
    </row>
    <row r="68" spans="1:13" ht="33" thickBot="1" x14ac:dyDescent="0.25">
      <c r="A68" s="5">
        <v>7800</v>
      </c>
      <c r="B68" s="5">
        <v>240</v>
      </c>
      <c r="C68" s="6">
        <v>1</v>
      </c>
      <c r="D68" s="6">
        <v>1.4</v>
      </c>
      <c r="E68" s="7" t="s">
        <v>69</v>
      </c>
      <c r="F68" s="6"/>
      <c r="G68" s="18">
        <f t="shared" si="2"/>
        <v>99.926999999999992</v>
      </c>
      <c r="H68" s="18">
        <f t="shared" si="3"/>
        <v>50.073</v>
      </c>
      <c r="I68" s="18">
        <v>150</v>
      </c>
      <c r="J68" s="15"/>
      <c r="K68" s="15"/>
      <c r="L68" s="15"/>
      <c r="M68" s="16"/>
    </row>
    <row r="69" spans="1:13" ht="33" thickBot="1" x14ac:dyDescent="0.25">
      <c r="A69" s="5">
        <v>7300</v>
      </c>
      <c r="B69" s="5">
        <v>390</v>
      </c>
      <c r="C69" s="6">
        <v>2</v>
      </c>
      <c r="D69" s="6" t="s">
        <v>143</v>
      </c>
      <c r="E69" s="7" t="s">
        <v>70</v>
      </c>
      <c r="F69" s="6"/>
      <c r="G69" s="18">
        <f t="shared" si="2"/>
        <v>19985.400000000001</v>
      </c>
      <c r="H69" s="18">
        <f t="shared" si="3"/>
        <v>10014.6</v>
      </c>
      <c r="I69" s="18">
        <v>30000</v>
      </c>
      <c r="J69" s="15"/>
      <c r="K69" s="15"/>
      <c r="L69" s="15"/>
      <c r="M69" s="16"/>
    </row>
    <row r="70" spans="1:13" ht="49" thickBot="1" x14ac:dyDescent="0.25">
      <c r="A70" s="5">
        <v>6100</v>
      </c>
      <c r="B70" s="5">
        <v>160</v>
      </c>
      <c r="C70" s="6">
        <v>2</v>
      </c>
      <c r="D70" s="6" t="s">
        <v>141</v>
      </c>
      <c r="E70" s="7" t="s">
        <v>130</v>
      </c>
      <c r="F70" s="6">
        <v>1</v>
      </c>
      <c r="G70" s="18">
        <f t="shared" si="2"/>
        <v>15789.798360000001</v>
      </c>
      <c r="H70" s="18">
        <f t="shared" si="3"/>
        <v>7912.2016400000002</v>
      </c>
      <c r="I70" s="18">
        <v>23702</v>
      </c>
      <c r="J70" s="15"/>
      <c r="K70" s="15"/>
      <c r="L70" s="15"/>
      <c r="M70" s="16"/>
    </row>
    <row r="71" spans="1:13" ht="33" thickBot="1" x14ac:dyDescent="0.25">
      <c r="A71" s="5">
        <v>6100</v>
      </c>
      <c r="B71" s="5">
        <v>210</v>
      </c>
      <c r="C71" s="6">
        <v>2</v>
      </c>
      <c r="D71" s="6" t="s">
        <v>141</v>
      </c>
      <c r="E71" s="7" t="s">
        <v>71</v>
      </c>
      <c r="F71" s="6"/>
      <c r="G71" s="18">
        <f t="shared" si="2"/>
        <v>1776.0358799999999</v>
      </c>
      <c r="H71" s="18">
        <f t="shared" si="3"/>
        <v>889.96411999999998</v>
      </c>
      <c r="I71" s="18">
        <v>2666</v>
      </c>
      <c r="J71" s="15"/>
      <c r="K71" s="15"/>
      <c r="L71" s="15"/>
      <c r="M71" s="16"/>
    </row>
    <row r="72" spans="1:13" ht="17" thickBot="1" x14ac:dyDescent="0.25">
      <c r="A72" s="5">
        <v>6100</v>
      </c>
      <c r="B72" s="5">
        <v>220</v>
      </c>
      <c r="C72" s="6">
        <v>2</v>
      </c>
      <c r="D72" s="6" t="s">
        <v>141</v>
      </c>
      <c r="E72" s="7" t="s">
        <v>72</v>
      </c>
      <c r="F72" s="6"/>
      <c r="G72" s="18">
        <f t="shared" ref="G72:G80" si="4">I72*$L$1</f>
        <v>1207.7843399999999</v>
      </c>
      <c r="H72" s="18">
        <f t="shared" ref="H72:H80" si="5">I72*$K$1</f>
        <v>605.21565999999996</v>
      </c>
      <c r="I72" s="18">
        <v>1813</v>
      </c>
      <c r="J72" s="15"/>
      <c r="K72" s="15"/>
      <c r="L72" s="15"/>
      <c r="M72" s="16"/>
    </row>
    <row r="73" spans="1:13" ht="33" thickBot="1" x14ac:dyDescent="0.25">
      <c r="A73" s="5">
        <v>6100</v>
      </c>
      <c r="B73" s="5">
        <v>230</v>
      </c>
      <c r="C73" s="6">
        <v>2</v>
      </c>
      <c r="D73" s="6" t="s">
        <v>141</v>
      </c>
      <c r="E73" s="7" t="s">
        <v>73</v>
      </c>
      <c r="F73" s="6"/>
      <c r="G73" s="18">
        <f t="shared" si="4"/>
        <v>6528.5640000000003</v>
      </c>
      <c r="H73" s="18">
        <f t="shared" si="5"/>
        <v>3271.4360000000001</v>
      </c>
      <c r="I73" s="18">
        <v>9800</v>
      </c>
      <c r="J73" s="15"/>
      <c r="K73" s="15"/>
      <c r="L73" s="15"/>
      <c r="M73" s="16"/>
    </row>
    <row r="74" spans="1:13" ht="33" thickBot="1" x14ac:dyDescent="0.25">
      <c r="A74" s="5">
        <v>6100</v>
      </c>
      <c r="B74" s="5">
        <v>240</v>
      </c>
      <c r="C74" s="6">
        <v>2</v>
      </c>
      <c r="D74" s="6" t="s">
        <v>141</v>
      </c>
      <c r="E74" s="7" t="s">
        <v>74</v>
      </c>
      <c r="F74" s="6"/>
      <c r="G74" s="18">
        <f t="shared" si="4"/>
        <v>157.88466</v>
      </c>
      <c r="H74" s="18">
        <f t="shared" si="5"/>
        <v>79.115340000000003</v>
      </c>
      <c r="I74" s="18">
        <v>237</v>
      </c>
      <c r="J74" s="15"/>
      <c r="K74" s="15"/>
      <c r="L74" s="15"/>
      <c r="M74" s="16"/>
    </row>
    <row r="75" spans="1:13" ht="33" thickBot="1" x14ac:dyDescent="0.25">
      <c r="A75" s="5">
        <v>6300</v>
      </c>
      <c r="B75" s="5">
        <v>130</v>
      </c>
      <c r="C75" s="6">
        <v>2</v>
      </c>
      <c r="D75" s="6" t="s">
        <v>134</v>
      </c>
      <c r="E75" s="7" t="s">
        <v>75</v>
      </c>
      <c r="F75" s="6">
        <v>2</v>
      </c>
      <c r="G75" s="18">
        <f t="shared" si="4"/>
        <v>202252.24799999999</v>
      </c>
      <c r="H75" s="18">
        <f t="shared" si="5"/>
        <v>101347.75200000001</v>
      </c>
      <c r="I75" s="18">
        <v>303600</v>
      </c>
      <c r="J75" s="15"/>
      <c r="K75" s="15"/>
      <c r="L75" s="15"/>
      <c r="M75" s="16"/>
    </row>
    <row r="76" spans="1:13" ht="33" thickBot="1" x14ac:dyDescent="0.25">
      <c r="A76" s="5">
        <v>6300</v>
      </c>
      <c r="B76" s="5">
        <v>210</v>
      </c>
      <c r="C76" s="6">
        <v>2</v>
      </c>
      <c r="D76" s="6" t="s">
        <v>134</v>
      </c>
      <c r="E76" s="7" t="s">
        <v>76</v>
      </c>
      <c r="F76" s="6"/>
      <c r="G76" s="18">
        <f t="shared" si="4"/>
        <v>22753.377899999999</v>
      </c>
      <c r="H76" s="18">
        <f t="shared" si="5"/>
        <v>11401.622100000001</v>
      </c>
      <c r="I76" s="18">
        <v>34155</v>
      </c>
      <c r="J76" s="15"/>
      <c r="K76" s="15"/>
      <c r="L76" s="15"/>
      <c r="M76" s="16"/>
    </row>
    <row r="77" spans="1:13" ht="33" thickBot="1" x14ac:dyDescent="0.25">
      <c r="A77" s="5">
        <v>6300</v>
      </c>
      <c r="B77" s="5">
        <v>220</v>
      </c>
      <c r="C77" s="6">
        <v>2</v>
      </c>
      <c r="D77" s="6" t="s">
        <v>134</v>
      </c>
      <c r="E77" s="7" t="s">
        <v>77</v>
      </c>
      <c r="F77" s="6"/>
      <c r="G77" s="18">
        <f t="shared" si="4"/>
        <v>15472.030500000001</v>
      </c>
      <c r="H77" s="18">
        <f t="shared" si="5"/>
        <v>7752.9695000000002</v>
      </c>
      <c r="I77" s="18">
        <v>23225</v>
      </c>
      <c r="J77" s="15"/>
      <c r="K77" s="15"/>
      <c r="L77" s="15"/>
      <c r="M77" s="16"/>
    </row>
    <row r="78" spans="1:13" ht="33" thickBot="1" x14ac:dyDescent="0.25">
      <c r="A78" s="5">
        <v>6300</v>
      </c>
      <c r="B78" s="5">
        <v>230</v>
      </c>
      <c r="C78" s="6">
        <v>2</v>
      </c>
      <c r="D78" s="6" t="s">
        <v>134</v>
      </c>
      <c r="E78" s="7" t="s">
        <v>78</v>
      </c>
      <c r="F78" s="6"/>
      <c r="G78" s="18">
        <f t="shared" si="4"/>
        <v>26114.256000000001</v>
      </c>
      <c r="H78" s="18">
        <f t="shared" si="5"/>
        <v>13085.744000000001</v>
      </c>
      <c r="I78" s="18">
        <v>39200</v>
      </c>
      <c r="J78" s="15"/>
      <c r="K78" s="15"/>
      <c r="L78" s="15"/>
      <c r="M78" s="16"/>
    </row>
    <row r="79" spans="1:13" ht="33" thickBot="1" x14ac:dyDescent="0.25">
      <c r="A79" s="5">
        <v>6300</v>
      </c>
      <c r="B79" s="5">
        <v>240</v>
      </c>
      <c r="C79" s="6">
        <v>2</v>
      </c>
      <c r="D79" s="6" t="s">
        <v>134</v>
      </c>
      <c r="E79" s="7" t="s">
        <v>79</v>
      </c>
      <c r="F79" s="6"/>
      <c r="G79" s="18">
        <f t="shared" si="4"/>
        <v>2022.5224800000001</v>
      </c>
      <c r="H79" s="18">
        <f t="shared" si="5"/>
        <v>1013.47752</v>
      </c>
      <c r="I79" s="18">
        <v>3036</v>
      </c>
      <c r="J79" s="15"/>
      <c r="K79" s="15"/>
      <c r="L79" s="15"/>
      <c r="M79" s="16"/>
    </row>
    <row r="80" spans="1:13" ht="33" thickBot="1" x14ac:dyDescent="0.25">
      <c r="A80" s="5">
        <v>5100</v>
      </c>
      <c r="B80" s="5">
        <v>610</v>
      </c>
      <c r="C80" s="6">
        <v>1</v>
      </c>
      <c r="D80" s="6">
        <v>1.7</v>
      </c>
      <c r="E80" s="7" t="s">
        <v>80</v>
      </c>
      <c r="F80" s="6"/>
      <c r="G80" s="18">
        <f t="shared" si="4"/>
        <v>166545</v>
      </c>
      <c r="H80" s="18">
        <f t="shared" si="5"/>
        <v>83455</v>
      </c>
      <c r="I80" s="18">
        <v>250000</v>
      </c>
      <c r="J80" s="15"/>
      <c r="K80" s="15"/>
      <c r="L80" s="15"/>
      <c r="M80" s="16"/>
    </row>
    <row r="81" spans="1:13" ht="17" thickBot="1" x14ac:dyDescent="0.25">
      <c r="A81" s="5">
        <v>5200</v>
      </c>
      <c r="B81" s="5">
        <v>510</v>
      </c>
      <c r="C81" s="6">
        <v>1</v>
      </c>
      <c r="D81" s="6">
        <v>1.3</v>
      </c>
      <c r="E81" s="7" t="s">
        <v>81</v>
      </c>
      <c r="F81" s="6"/>
      <c r="G81" s="18">
        <f>I81*$L$1+31.89</f>
        <v>38162.034659999998</v>
      </c>
      <c r="H81" s="18">
        <f>I81*$K$1-(31.89)</f>
        <v>19074.965340000002</v>
      </c>
      <c r="I81" s="18">
        <v>57237</v>
      </c>
      <c r="J81" s="15"/>
      <c r="K81" s="15"/>
      <c r="L81" s="15"/>
      <c r="M81" s="16"/>
    </row>
    <row r="82" spans="1:13" ht="17" thickBot="1" x14ac:dyDescent="0.25">
      <c r="A82" s="5">
        <v>5100</v>
      </c>
      <c r="B82" s="5">
        <v>750</v>
      </c>
      <c r="C82" s="6">
        <v>2</v>
      </c>
      <c r="D82" s="6" t="s">
        <v>149</v>
      </c>
      <c r="E82" s="7" t="s">
        <v>82</v>
      </c>
      <c r="F82" s="7"/>
      <c r="G82" s="18">
        <f t="shared" ref="G82:G113" si="6">I82*$L$1</f>
        <v>13323.6</v>
      </c>
      <c r="H82" s="18">
        <f t="shared" ref="H82:H113" si="7">I82*$K$1</f>
        <v>6676.4000000000005</v>
      </c>
      <c r="I82" s="18">
        <v>20000</v>
      </c>
      <c r="J82" s="15"/>
      <c r="K82" s="15"/>
      <c r="L82" s="15"/>
      <c r="M82" s="16"/>
    </row>
    <row r="83" spans="1:13" ht="33" thickBot="1" x14ac:dyDescent="0.25">
      <c r="A83" s="5">
        <v>5100</v>
      </c>
      <c r="B83" s="5">
        <v>220</v>
      </c>
      <c r="C83" s="6">
        <v>2</v>
      </c>
      <c r="D83" s="6" t="s">
        <v>149</v>
      </c>
      <c r="E83" s="7" t="s">
        <v>83</v>
      </c>
      <c r="F83" s="7"/>
      <c r="G83" s="18">
        <f t="shared" si="6"/>
        <v>1019.2554</v>
      </c>
      <c r="H83" s="18">
        <f t="shared" si="7"/>
        <v>510.74459999999999</v>
      </c>
      <c r="I83" s="18">
        <v>1530</v>
      </c>
      <c r="J83" s="15"/>
      <c r="K83" s="15"/>
      <c r="L83" s="15"/>
      <c r="M83" s="16"/>
    </row>
    <row r="84" spans="1:13" ht="33" thickBot="1" x14ac:dyDescent="0.25">
      <c r="A84" s="5">
        <v>5100</v>
      </c>
      <c r="B84" s="5">
        <v>240</v>
      </c>
      <c r="C84" s="6">
        <v>2</v>
      </c>
      <c r="D84" s="6" t="s">
        <v>149</v>
      </c>
      <c r="E84" s="7" t="s">
        <v>84</v>
      </c>
      <c r="F84" s="7"/>
      <c r="G84" s="18">
        <f t="shared" si="6"/>
        <v>133.23599999999999</v>
      </c>
      <c r="H84" s="18">
        <f t="shared" si="7"/>
        <v>66.763999999999996</v>
      </c>
      <c r="I84" s="18">
        <v>200</v>
      </c>
      <c r="J84" s="15"/>
      <c r="K84" s="15"/>
      <c r="L84" s="15"/>
      <c r="M84" s="16"/>
    </row>
    <row r="85" spans="1:13" ht="17" thickBot="1" x14ac:dyDescent="0.25">
      <c r="A85" s="5">
        <v>7600</v>
      </c>
      <c r="B85" s="5">
        <v>750</v>
      </c>
      <c r="C85" s="6">
        <v>2</v>
      </c>
      <c r="D85" s="6" t="s">
        <v>149</v>
      </c>
      <c r="E85" s="7" t="s">
        <v>85</v>
      </c>
      <c r="F85" s="7"/>
      <c r="G85" s="18">
        <f t="shared" si="6"/>
        <v>1332.36</v>
      </c>
      <c r="H85" s="18">
        <f t="shared" si="7"/>
        <v>667.64</v>
      </c>
      <c r="I85" s="18">
        <v>2000</v>
      </c>
      <c r="J85" s="15"/>
      <c r="K85" s="15"/>
      <c r="L85" s="15"/>
      <c r="M85" s="16"/>
    </row>
    <row r="86" spans="1:13" ht="17" thickBot="1" x14ac:dyDescent="0.25">
      <c r="A86" s="5">
        <v>7600</v>
      </c>
      <c r="B86" s="5">
        <v>220</v>
      </c>
      <c r="C86" s="6">
        <v>2</v>
      </c>
      <c r="D86" s="6" t="s">
        <v>149</v>
      </c>
      <c r="E86" s="7" t="s">
        <v>86</v>
      </c>
      <c r="F86" s="7"/>
      <c r="G86" s="18">
        <f t="shared" si="6"/>
        <v>101.92554</v>
      </c>
      <c r="H86" s="18">
        <f t="shared" si="7"/>
        <v>51.074460000000002</v>
      </c>
      <c r="I86" s="18">
        <v>153</v>
      </c>
      <c r="J86" s="15"/>
      <c r="K86" s="15"/>
      <c r="L86" s="15"/>
      <c r="M86" s="16"/>
    </row>
    <row r="87" spans="1:13" ht="33" thickBot="1" x14ac:dyDescent="0.25">
      <c r="A87" s="5">
        <v>7600</v>
      </c>
      <c r="B87" s="5">
        <v>240</v>
      </c>
      <c r="C87" s="6">
        <v>2</v>
      </c>
      <c r="D87" s="6" t="s">
        <v>149</v>
      </c>
      <c r="E87" s="7" t="s">
        <v>87</v>
      </c>
      <c r="F87" s="7"/>
      <c r="G87" s="18">
        <f t="shared" si="6"/>
        <v>13.323599999999999</v>
      </c>
      <c r="H87" s="18">
        <f t="shared" si="7"/>
        <v>6.6764000000000001</v>
      </c>
      <c r="I87" s="18">
        <v>20</v>
      </c>
      <c r="J87" s="15"/>
      <c r="K87" s="15"/>
      <c r="L87" s="15"/>
      <c r="M87" s="16"/>
    </row>
    <row r="88" spans="1:13" ht="17" thickBot="1" x14ac:dyDescent="0.25">
      <c r="A88" s="5">
        <v>7900</v>
      </c>
      <c r="B88" s="5">
        <v>750</v>
      </c>
      <c r="C88" s="6">
        <v>2</v>
      </c>
      <c r="D88" s="6" t="s">
        <v>149</v>
      </c>
      <c r="E88" s="7" t="s">
        <v>88</v>
      </c>
      <c r="F88" s="7"/>
      <c r="G88" s="18">
        <f t="shared" si="6"/>
        <v>666.18</v>
      </c>
      <c r="H88" s="18">
        <f t="shared" si="7"/>
        <v>333.82</v>
      </c>
      <c r="I88" s="18">
        <v>1000</v>
      </c>
      <c r="J88" s="15"/>
      <c r="K88" s="15"/>
      <c r="L88" s="15"/>
      <c r="M88" s="16"/>
    </row>
    <row r="89" spans="1:13" ht="17" thickBot="1" x14ac:dyDescent="0.25">
      <c r="A89" s="5">
        <v>7900</v>
      </c>
      <c r="B89" s="5">
        <v>220</v>
      </c>
      <c r="C89" s="6">
        <v>2</v>
      </c>
      <c r="D89" s="6" t="s">
        <v>149</v>
      </c>
      <c r="E89" s="7" t="s">
        <v>89</v>
      </c>
      <c r="F89" s="7"/>
      <c r="G89" s="18">
        <f t="shared" si="6"/>
        <v>51.295859999999998</v>
      </c>
      <c r="H89" s="18">
        <f t="shared" si="7"/>
        <v>25.704139999999999</v>
      </c>
      <c r="I89" s="18">
        <v>77</v>
      </c>
      <c r="J89" s="15"/>
      <c r="K89" s="15"/>
      <c r="L89" s="15"/>
      <c r="M89" s="16"/>
    </row>
    <row r="90" spans="1:13" ht="33" thickBot="1" x14ac:dyDescent="0.25">
      <c r="A90" s="5">
        <v>7900</v>
      </c>
      <c r="B90" s="5">
        <v>240</v>
      </c>
      <c r="C90" s="6">
        <v>2</v>
      </c>
      <c r="D90" s="6" t="s">
        <v>149</v>
      </c>
      <c r="E90" s="7" t="s">
        <v>90</v>
      </c>
      <c r="F90" s="7"/>
      <c r="G90" s="18">
        <f t="shared" si="6"/>
        <v>6.6617999999999995</v>
      </c>
      <c r="H90" s="18">
        <f t="shared" si="7"/>
        <v>3.3382000000000001</v>
      </c>
      <c r="I90" s="18">
        <v>10</v>
      </c>
      <c r="J90" s="15"/>
      <c r="K90" s="15"/>
      <c r="L90" s="15"/>
      <c r="M90" s="16"/>
    </row>
    <row r="91" spans="1:13" ht="33" thickBot="1" x14ac:dyDescent="0.25">
      <c r="A91" s="5">
        <v>6400</v>
      </c>
      <c r="B91" s="5">
        <v>130</v>
      </c>
      <c r="C91" s="6">
        <v>2</v>
      </c>
      <c r="D91" s="6" t="s">
        <v>140</v>
      </c>
      <c r="E91" s="7" t="s">
        <v>91</v>
      </c>
      <c r="F91" s="6">
        <v>11</v>
      </c>
      <c r="G91" s="18">
        <f t="shared" si="6"/>
        <v>737561.18700000003</v>
      </c>
      <c r="H91" s="18">
        <f t="shared" si="7"/>
        <v>369588.81300000002</v>
      </c>
      <c r="I91" s="18">
        <v>1107150</v>
      </c>
      <c r="J91" s="15"/>
      <c r="K91" s="15"/>
      <c r="L91" s="15"/>
      <c r="M91" s="16"/>
    </row>
    <row r="92" spans="1:13" ht="33" thickBot="1" x14ac:dyDescent="0.25">
      <c r="A92" s="5">
        <v>6400</v>
      </c>
      <c r="B92" s="5">
        <v>210</v>
      </c>
      <c r="C92" s="6">
        <v>2</v>
      </c>
      <c r="D92" s="6" t="s">
        <v>140</v>
      </c>
      <c r="E92" s="7" t="s">
        <v>92</v>
      </c>
      <c r="F92" s="6"/>
      <c r="G92" s="18">
        <f t="shared" si="6"/>
        <v>82975.383719999998</v>
      </c>
      <c r="H92" s="18">
        <f t="shared" si="7"/>
        <v>41578.616280000002</v>
      </c>
      <c r="I92" s="18">
        <v>124554</v>
      </c>
      <c r="J92" s="15"/>
      <c r="K92" s="15"/>
      <c r="L92" s="15"/>
      <c r="M92" s="16"/>
    </row>
    <row r="93" spans="1:13" ht="33" thickBot="1" x14ac:dyDescent="0.25">
      <c r="A93" s="5">
        <v>6400</v>
      </c>
      <c r="B93" s="5">
        <v>220</v>
      </c>
      <c r="C93" s="6">
        <v>2</v>
      </c>
      <c r="D93" s="6" t="s">
        <v>140</v>
      </c>
      <c r="E93" s="7" t="s">
        <v>93</v>
      </c>
      <c r="F93" s="6"/>
      <c r="G93" s="18">
        <f t="shared" si="6"/>
        <v>56423.447460000003</v>
      </c>
      <c r="H93" s="18">
        <f t="shared" si="7"/>
        <v>28273.552540000001</v>
      </c>
      <c r="I93" s="18">
        <v>84697</v>
      </c>
      <c r="J93" s="15"/>
      <c r="K93" s="15"/>
      <c r="L93" s="15"/>
      <c r="M93" s="16"/>
    </row>
    <row r="94" spans="1:13" ht="33" thickBot="1" x14ac:dyDescent="0.25">
      <c r="A94" s="5">
        <v>6400</v>
      </c>
      <c r="B94" s="5">
        <v>230</v>
      </c>
      <c r="C94" s="6">
        <v>2</v>
      </c>
      <c r="D94" s="6" t="s">
        <v>140</v>
      </c>
      <c r="E94" s="7" t="s">
        <v>94</v>
      </c>
      <c r="F94" s="6"/>
      <c r="G94" s="18">
        <f t="shared" si="6"/>
        <v>143628.408</v>
      </c>
      <c r="H94" s="18">
        <f t="shared" si="7"/>
        <v>71971.592000000004</v>
      </c>
      <c r="I94" s="18">
        <v>215600</v>
      </c>
      <c r="J94" s="15"/>
      <c r="K94" s="15"/>
      <c r="L94" s="15"/>
      <c r="M94" s="16"/>
    </row>
    <row r="95" spans="1:13" ht="33" thickBot="1" x14ac:dyDescent="0.25">
      <c r="A95" s="5">
        <v>6400</v>
      </c>
      <c r="B95" s="5">
        <v>240</v>
      </c>
      <c r="C95" s="6">
        <v>2</v>
      </c>
      <c r="D95" s="6" t="s">
        <v>140</v>
      </c>
      <c r="E95" s="7" t="s">
        <v>95</v>
      </c>
      <c r="F95" s="6"/>
      <c r="G95" s="18">
        <f t="shared" si="6"/>
        <v>7375.9449599999998</v>
      </c>
      <c r="H95" s="18">
        <f t="shared" si="7"/>
        <v>3696.0550400000002</v>
      </c>
      <c r="I95" s="18">
        <v>11072</v>
      </c>
      <c r="J95" s="15"/>
      <c r="K95" s="15"/>
      <c r="L95" s="15"/>
      <c r="M95" s="16"/>
    </row>
    <row r="96" spans="1:13" ht="33" thickBot="1" x14ac:dyDescent="0.25">
      <c r="A96" s="5">
        <v>5100</v>
      </c>
      <c r="B96" s="5">
        <v>644</v>
      </c>
      <c r="C96" s="6">
        <v>2</v>
      </c>
      <c r="D96" s="6" t="s">
        <v>133</v>
      </c>
      <c r="E96" s="7" t="s">
        <v>96</v>
      </c>
      <c r="F96" s="7"/>
      <c r="G96" s="18">
        <f t="shared" si="6"/>
        <v>6661.8</v>
      </c>
      <c r="H96" s="18">
        <f t="shared" si="7"/>
        <v>3338.2000000000003</v>
      </c>
      <c r="I96" s="18">
        <v>10000</v>
      </c>
      <c r="J96" s="15"/>
      <c r="K96" s="15"/>
      <c r="L96" s="15"/>
      <c r="M96" s="16"/>
    </row>
    <row r="97" spans="1:13" ht="49" thickBot="1" x14ac:dyDescent="0.25">
      <c r="A97" s="5">
        <v>8200</v>
      </c>
      <c r="B97" s="5">
        <v>310</v>
      </c>
      <c r="C97" s="6">
        <v>1</v>
      </c>
      <c r="D97" s="6">
        <v>1.8</v>
      </c>
      <c r="E97" s="7" t="s">
        <v>128</v>
      </c>
      <c r="F97" s="6"/>
      <c r="G97" s="18">
        <f t="shared" si="6"/>
        <v>33309</v>
      </c>
      <c r="H97" s="18">
        <f t="shared" si="7"/>
        <v>16691</v>
      </c>
      <c r="I97" s="18">
        <v>50000</v>
      </c>
      <c r="J97" s="15"/>
      <c r="K97" s="15"/>
      <c r="L97" s="15"/>
      <c r="M97" s="16"/>
    </row>
    <row r="98" spans="1:13" ht="49" thickBot="1" x14ac:dyDescent="0.25">
      <c r="A98" s="5">
        <v>5100</v>
      </c>
      <c r="B98" s="5">
        <v>510</v>
      </c>
      <c r="C98" s="6">
        <v>1</v>
      </c>
      <c r="D98" s="6">
        <v>1.9</v>
      </c>
      <c r="E98" s="7" t="s">
        <v>129</v>
      </c>
      <c r="F98" s="6"/>
      <c r="G98" s="18">
        <f t="shared" si="6"/>
        <v>6661.8</v>
      </c>
      <c r="H98" s="18">
        <f t="shared" si="7"/>
        <v>3338.2000000000003</v>
      </c>
      <c r="I98" s="18">
        <v>10000</v>
      </c>
      <c r="J98" s="15"/>
      <c r="K98" s="15"/>
      <c r="L98" s="15"/>
      <c r="M98" s="16"/>
    </row>
    <row r="99" spans="1:13" ht="65" thickBot="1" x14ac:dyDescent="0.25">
      <c r="A99" s="5">
        <v>7300</v>
      </c>
      <c r="B99" s="5">
        <v>160</v>
      </c>
      <c r="C99" s="6">
        <v>2</v>
      </c>
      <c r="D99" s="6" t="s">
        <v>145</v>
      </c>
      <c r="E99" s="7" t="s">
        <v>158</v>
      </c>
      <c r="F99" s="7"/>
      <c r="G99" s="18">
        <f t="shared" si="6"/>
        <v>4996.3500000000004</v>
      </c>
      <c r="H99" s="18">
        <f t="shared" si="7"/>
        <v>2503.65</v>
      </c>
      <c r="I99" s="18">
        <v>7500</v>
      </c>
      <c r="J99" s="15"/>
      <c r="K99" s="15"/>
      <c r="L99" s="15"/>
      <c r="M99" s="16"/>
    </row>
    <row r="100" spans="1:13" ht="33" thickBot="1" x14ac:dyDescent="0.25">
      <c r="A100" s="5">
        <v>7300</v>
      </c>
      <c r="B100" s="5">
        <v>210</v>
      </c>
      <c r="C100" s="6">
        <v>2</v>
      </c>
      <c r="D100" s="6" t="s">
        <v>145</v>
      </c>
      <c r="E100" s="7" t="s">
        <v>97</v>
      </c>
      <c r="F100" s="6"/>
      <c r="G100" s="18">
        <f t="shared" si="6"/>
        <v>562.25591999999995</v>
      </c>
      <c r="H100" s="18">
        <f t="shared" si="7"/>
        <v>281.74408</v>
      </c>
      <c r="I100" s="18">
        <v>844</v>
      </c>
      <c r="J100" s="15"/>
      <c r="K100" s="15"/>
      <c r="L100" s="15"/>
      <c r="M100" s="16"/>
    </row>
    <row r="101" spans="1:13" ht="33" thickBot="1" x14ac:dyDescent="0.25">
      <c r="A101" s="5">
        <v>7300</v>
      </c>
      <c r="B101" s="5">
        <v>220</v>
      </c>
      <c r="C101" s="6">
        <v>2</v>
      </c>
      <c r="D101" s="6" t="s">
        <v>145</v>
      </c>
      <c r="E101" s="7" t="s">
        <v>98</v>
      </c>
      <c r="F101" s="6"/>
      <c r="G101" s="18">
        <f t="shared" si="6"/>
        <v>382.38731999999999</v>
      </c>
      <c r="H101" s="18">
        <f t="shared" si="7"/>
        <v>191.61268000000001</v>
      </c>
      <c r="I101" s="18">
        <v>574</v>
      </c>
      <c r="J101" s="15"/>
      <c r="K101" s="15"/>
      <c r="L101" s="15"/>
      <c r="M101" s="16"/>
    </row>
    <row r="102" spans="1:13" ht="33" thickBot="1" x14ac:dyDescent="0.25">
      <c r="A102" s="5">
        <v>7300</v>
      </c>
      <c r="B102" s="5">
        <v>240</v>
      </c>
      <c r="C102" s="6">
        <v>2</v>
      </c>
      <c r="D102" s="6" t="s">
        <v>145</v>
      </c>
      <c r="E102" s="7" t="s">
        <v>99</v>
      </c>
      <c r="F102" s="6"/>
      <c r="G102" s="18">
        <f t="shared" si="6"/>
        <v>49.963499999999996</v>
      </c>
      <c r="H102" s="18">
        <f t="shared" si="7"/>
        <v>25.0365</v>
      </c>
      <c r="I102" s="18">
        <v>75</v>
      </c>
      <c r="J102" s="15"/>
      <c r="K102" s="15"/>
      <c r="L102" s="15"/>
      <c r="M102" s="16"/>
    </row>
    <row r="103" spans="1:13" ht="49" thickBot="1" x14ac:dyDescent="0.25">
      <c r="A103" s="5">
        <v>7730</v>
      </c>
      <c r="B103" s="5">
        <v>730</v>
      </c>
      <c r="C103" s="6">
        <v>2</v>
      </c>
      <c r="D103" s="6" t="s">
        <v>144</v>
      </c>
      <c r="E103" s="7" t="s">
        <v>100</v>
      </c>
      <c r="F103" s="6"/>
      <c r="G103" s="18">
        <f t="shared" si="6"/>
        <v>11241.7875</v>
      </c>
      <c r="H103" s="18">
        <f t="shared" si="7"/>
        <v>5633.2125000000005</v>
      </c>
      <c r="I103" s="18">
        <v>16875</v>
      </c>
      <c r="J103" s="15"/>
      <c r="K103" s="15"/>
      <c r="L103" s="15"/>
      <c r="M103" s="16"/>
    </row>
    <row r="104" spans="1:13" ht="33" thickBot="1" x14ac:dyDescent="0.25">
      <c r="A104" s="5">
        <v>5900</v>
      </c>
      <c r="B104" s="5">
        <v>120</v>
      </c>
      <c r="C104" s="6">
        <v>1</v>
      </c>
      <c r="D104" s="6">
        <v>1.5</v>
      </c>
      <c r="E104" s="7" t="s">
        <v>101</v>
      </c>
      <c r="F104" s="6">
        <v>3.4</v>
      </c>
      <c r="G104" s="18">
        <f t="shared" si="6"/>
        <v>93265.2</v>
      </c>
      <c r="H104" s="18">
        <f t="shared" si="7"/>
        <v>46734.8</v>
      </c>
      <c r="I104" s="18">
        <v>140000</v>
      </c>
      <c r="J104" s="15"/>
      <c r="K104" s="15"/>
      <c r="L104" s="15"/>
      <c r="M104" s="16"/>
    </row>
    <row r="105" spans="1:13" ht="17" thickBot="1" x14ac:dyDescent="0.25">
      <c r="A105" s="5">
        <v>5900</v>
      </c>
      <c r="B105" s="5">
        <v>210</v>
      </c>
      <c r="C105" s="6">
        <v>1</v>
      </c>
      <c r="D105" s="6">
        <v>1.5</v>
      </c>
      <c r="E105" s="7" t="s">
        <v>102</v>
      </c>
      <c r="F105" s="7"/>
      <c r="G105" s="18">
        <f t="shared" si="6"/>
        <v>10492.334999999999</v>
      </c>
      <c r="H105" s="18">
        <f t="shared" si="7"/>
        <v>5257.665</v>
      </c>
      <c r="I105" s="18">
        <v>15750</v>
      </c>
      <c r="J105" s="15"/>
      <c r="K105" s="15"/>
      <c r="L105" s="15"/>
      <c r="M105" s="16"/>
    </row>
    <row r="106" spans="1:13" ht="17" thickBot="1" x14ac:dyDescent="0.25">
      <c r="A106" s="5">
        <v>5900</v>
      </c>
      <c r="B106" s="5">
        <v>220</v>
      </c>
      <c r="C106" s="6">
        <v>1</v>
      </c>
      <c r="D106" s="6">
        <v>1.5</v>
      </c>
      <c r="E106" s="7" t="s">
        <v>103</v>
      </c>
      <c r="F106" s="7"/>
      <c r="G106" s="18">
        <f t="shared" si="6"/>
        <v>7134.7878000000001</v>
      </c>
      <c r="H106" s="18">
        <f t="shared" si="7"/>
        <v>3575.2121999999999</v>
      </c>
      <c r="I106" s="18">
        <v>10710</v>
      </c>
      <c r="J106" s="15"/>
      <c r="K106" s="15"/>
      <c r="L106" s="15"/>
      <c r="M106" s="16"/>
    </row>
    <row r="107" spans="1:13" ht="17" thickBot="1" x14ac:dyDescent="0.25">
      <c r="A107" s="5">
        <v>5900</v>
      </c>
      <c r="B107" s="5">
        <v>240</v>
      </c>
      <c r="C107" s="6">
        <v>1</v>
      </c>
      <c r="D107" s="6">
        <v>1.5</v>
      </c>
      <c r="E107" s="7" t="s">
        <v>104</v>
      </c>
      <c r="F107" s="7"/>
      <c r="G107" s="18">
        <f t="shared" si="6"/>
        <v>932.65200000000004</v>
      </c>
      <c r="H107" s="18">
        <f t="shared" si="7"/>
        <v>467.34800000000001</v>
      </c>
      <c r="I107" s="18">
        <v>1400</v>
      </c>
      <c r="J107" s="15"/>
      <c r="K107" s="15"/>
      <c r="L107" s="15"/>
      <c r="M107" s="16"/>
    </row>
    <row r="108" spans="1:13" ht="65" thickBot="1" x14ac:dyDescent="0.25">
      <c r="A108" s="5">
        <v>6300</v>
      </c>
      <c r="B108" s="5">
        <v>120</v>
      </c>
      <c r="C108" s="6">
        <v>1</v>
      </c>
      <c r="D108" s="8">
        <v>1.1000000000000001</v>
      </c>
      <c r="E108" s="7" t="s">
        <v>105</v>
      </c>
      <c r="F108" s="6">
        <v>6.8</v>
      </c>
      <c r="G108" s="18">
        <f t="shared" si="6"/>
        <v>119912.4</v>
      </c>
      <c r="H108" s="18">
        <f t="shared" si="7"/>
        <v>60087.6</v>
      </c>
      <c r="I108" s="18">
        <v>180000</v>
      </c>
      <c r="J108" s="15"/>
      <c r="K108" s="15"/>
      <c r="L108" s="15"/>
      <c r="M108" s="16"/>
    </row>
    <row r="109" spans="1:13" ht="33" thickBot="1" x14ac:dyDescent="0.25">
      <c r="A109" s="5">
        <v>6300</v>
      </c>
      <c r="B109" s="5">
        <v>210</v>
      </c>
      <c r="C109" s="6">
        <v>1</v>
      </c>
      <c r="D109" s="8">
        <v>1.1000000000000001</v>
      </c>
      <c r="E109" s="7" t="s">
        <v>106</v>
      </c>
      <c r="F109" s="6"/>
      <c r="G109" s="27">
        <f t="shared" si="6"/>
        <v>13490.145</v>
      </c>
      <c r="H109" s="18">
        <f t="shared" si="7"/>
        <v>6759.8550000000005</v>
      </c>
      <c r="I109" s="18">
        <v>20250</v>
      </c>
      <c r="J109" s="15"/>
      <c r="K109" s="15"/>
      <c r="L109" s="15"/>
      <c r="M109" s="16"/>
    </row>
    <row r="110" spans="1:13" ht="33" thickBot="1" x14ac:dyDescent="0.25">
      <c r="A110" s="5">
        <v>6300</v>
      </c>
      <c r="B110" s="5">
        <v>220</v>
      </c>
      <c r="C110" s="6">
        <v>1</v>
      </c>
      <c r="D110" s="8">
        <v>1.1000000000000001</v>
      </c>
      <c r="E110" s="7" t="s">
        <v>107</v>
      </c>
      <c r="F110" s="6"/>
      <c r="G110" s="18">
        <f t="shared" si="6"/>
        <v>9173.2986000000001</v>
      </c>
      <c r="H110" s="18">
        <f t="shared" si="7"/>
        <v>4596.7013999999999</v>
      </c>
      <c r="I110" s="18">
        <v>13770</v>
      </c>
      <c r="J110" s="15"/>
      <c r="K110" s="15"/>
      <c r="L110" s="15"/>
      <c r="M110" s="16"/>
    </row>
    <row r="111" spans="1:13" ht="33" thickBot="1" x14ac:dyDescent="0.25">
      <c r="A111" s="5">
        <v>6300</v>
      </c>
      <c r="B111" s="5">
        <v>240</v>
      </c>
      <c r="C111" s="6">
        <v>1</v>
      </c>
      <c r="D111" s="8">
        <v>1.1000000000000001</v>
      </c>
      <c r="E111" s="7" t="s">
        <v>108</v>
      </c>
      <c r="F111" s="6"/>
      <c r="G111" s="18">
        <f t="shared" si="6"/>
        <v>1199.124</v>
      </c>
      <c r="H111" s="18">
        <f t="shared" si="7"/>
        <v>600.87599999999998</v>
      </c>
      <c r="I111" s="18">
        <v>1800</v>
      </c>
      <c r="J111" s="15"/>
      <c r="K111" s="15"/>
      <c r="L111" s="15"/>
      <c r="M111" s="16"/>
    </row>
    <row r="112" spans="1:13" ht="65" thickBot="1" x14ac:dyDescent="0.25">
      <c r="A112" s="9">
        <v>5100</v>
      </c>
      <c r="B112" s="9">
        <v>120</v>
      </c>
      <c r="C112" s="6">
        <v>2</v>
      </c>
      <c r="D112" s="6" t="s">
        <v>142</v>
      </c>
      <c r="E112" s="10" t="s">
        <v>109</v>
      </c>
      <c r="F112" s="6">
        <v>2</v>
      </c>
      <c r="G112" s="18">
        <f t="shared" si="6"/>
        <v>67051.016999999993</v>
      </c>
      <c r="H112" s="18">
        <f t="shared" si="7"/>
        <v>33598.983</v>
      </c>
      <c r="I112" s="18">
        <v>100650</v>
      </c>
      <c r="J112" s="15"/>
      <c r="K112" s="15"/>
      <c r="L112" s="15"/>
      <c r="M112" s="16"/>
    </row>
    <row r="113" spans="1:13" ht="33" thickBot="1" x14ac:dyDescent="0.25">
      <c r="A113" s="9">
        <v>5100</v>
      </c>
      <c r="B113" s="5">
        <v>210</v>
      </c>
      <c r="C113" s="6">
        <v>2</v>
      </c>
      <c r="D113" s="6" t="s">
        <v>142</v>
      </c>
      <c r="E113" s="7" t="s">
        <v>110</v>
      </c>
      <c r="F113" s="6"/>
      <c r="G113" s="18">
        <f t="shared" si="6"/>
        <v>7543.1561400000001</v>
      </c>
      <c r="H113" s="18">
        <f t="shared" si="7"/>
        <v>3779.8438599999999</v>
      </c>
      <c r="I113" s="18">
        <v>11323</v>
      </c>
      <c r="J113" s="15"/>
      <c r="K113" s="15"/>
      <c r="L113" s="15"/>
      <c r="M113" s="16"/>
    </row>
    <row r="114" spans="1:13" ht="33" thickBot="1" x14ac:dyDescent="0.25">
      <c r="A114" s="9">
        <v>5100</v>
      </c>
      <c r="B114" s="5">
        <v>220</v>
      </c>
      <c r="C114" s="6">
        <v>2</v>
      </c>
      <c r="D114" s="6" t="s">
        <v>142</v>
      </c>
      <c r="E114" s="7" t="s">
        <v>111</v>
      </c>
      <c r="F114" s="6"/>
      <c r="G114" s="18">
        <f t="shared" ref="G114:G130" si="8">I114*$L$1</f>
        <v>5129.5860000000002</v>
      </c>
      <c r="H114" s="18">
        <f t="shared" ref="H114:H130" si="9">I114*$K$1</f>
        <v>2570.4140000000002</v>
      </c>
      <c r="I114" s="18">
        <v>7700</v>
      </c>
      <c r="J114" s="15"/>
      <c r="K114" s="15"/>
      <c r="L114" s="15"/>
      <c r="M114" s="16"/>
    </row>
    <row r="115" spans="1:13" ht="33" thickBot="1" x14ac:dyDescent="0.25">
      <c r="A115" s="9">
        <v>5100</v>
      </c>
      <c r="B115" s="5">
        <v>230</v>
      </c>
      <c r="C115" s="6">
        <v>2</v>
      </c>
      <c r="D115" s="6" t="s">
        <v>142</v>
      </c>
      <c r="E115" s="7" t="s">
        <v>112</v>
      </c>
      <c r="F115" s="6"/>
      <c r="G115" s="18">
        <f t="shared" si="8"/>
        <v>13057.128000000001</v>
      </c>
      <c r="H115" s="18">
        <f t="shared" si="9"/>
        <v>6542.8720000000003</v>
      </c>
      <c r="I115" s="18">
        <v>19600</v>
      </c>
      <c r="J115" s="15"/>
      <c r="K115" s="15"/>
      <c r="L115" s="15"/>
      <c r="M115" s="16"/>
    </row>
    <row r="116" spans="1:13" ht="33" thickBot="1" x14ac:dyDescent="0.25">
      <c r="A116" s="9">
        <v>5100</v>
      </c>
      <c r="B116" s="5">
        <v>240</v>
      </c>
      <c r="C116" s="6">
        <v>2</v>
      </c>
      <c r="D116" s="6" t="s">
        <v>142</v>
      </c>
      <c r="E116" s="7" t="s">
        <v>113</v>
      </c>
      <c r="F116" s="6"/>
      <c r="G116" s="18">
        <f t="shared" si="8"/>
        <v>75.27834</v>
      </c>
      <c r="H116" s="18">
        <f t="shared" si="9"/>
        <v>37.72166</v>
      </c>
      <c r="I116" s="18">
        <v>113</v>
      </c>
      <c r="J116" s="15"/>
      <c r="K116" s="15"/>
      <c r="L116" s="15"/>
      <c r="M116" s="16"/>
    </row>
    <row r="117" spans="1:13" ht="33" thickBot="1" x14ac:dyDescent="0.25">
      <c r="A117" s="9">
        <v>5100</v>
      </c>
      <c r="B117" s="9">
        <v>150</v>
      </c>
      <c r="C117" s="6">
        <v>1</v>
      </c>
      <c r="D117" s="6">
        <v>1.6</v>
      </c>
      <c r="E117" s="10" t="s">
        <v>114</v>
      </c>
      <c r="F117" s="6">
        <v>10</v>
      </c>
      <c r="G117" s="18">
        <f t="shared" si="8"/>
        <v>137099.84400000001</v>
      </c>
      <c r="H117" s="18">
        <f t="shared" si="9"/>
        <v>68700.156000000003</v>
      </c>
      <c r="I117" s="18">
        <v>205800</v>
      </c>
      <c r="J117" s="15"/>
      <c r="K117" s="15"/>
      <c r="L117" s="15"/>
      <c r="M117" s="16"/>
    </row>
    <row r="118" spans="1:13" ht="33" thickBot="1" x14ac:dyDescent="0.25">
      <c r="A118" s="9">
        <v>5100</v>
      </c>
      <c r="B118" s="5">
        <v>210</v>
      </c>
      <c r="C118" s="6">
        <v>1</v>
      </c>
      <c r="D118" s="6">
        <v>1.6</v>
      </c>
      <c r="E118" s="7" t="s">
        <v>115</v>
      </c>
      <c r="F118" s="6"/>
      <c r="G118" s="18">
        <f t="shared" si="8"/>
        <v>15424.06554</v>
      </c>
      <c r="H118" s="18">
        <f t="shared" si="9"/>
        <v>7728.9344600000004</v>
      </c>
      <c r="I118" s="18">
        <v>23153</v>
      </c>
      <c r="J118" s="15"/>
      <c r="K118" s="15"/>
      <c r="L118" s="15"/>
      <c r="M118" s="16"/>
    </row>
    <row r="119" spans="1:13" ht="33" thickBot="1" x14ac:dyDescent="0.25">
      <c r="A119" s="9">
        <v>5100</v>
      </c>
      <c r="B119" s="5">
        <v>220</v>
      </c>
      <c r="C119" s="6">
        <v>1</v>
      </c>
      <c r="D119" s="6">
        <v>1.6</v>
      </c>
      <c r="E119" s="7" t="s">
        <v>116</v>
      </c>
      <c r="F119" s="6"/>
      <c r="G119" s="18">
        <f t="shared" si="8"/>
        <v>10488.33792</v>
      </c>
      <c r="H119" s="18">
        <f t="shared" si="9"/>
        <v>5255.6620800000001</v>
      </c>
      <c r="I119" s="18">
        <v>15744</v>
      </c>
      <c r="J119" s="15"/>
      <c r="K119" s="15"/>
      <c r="L119" s="15"/>
      <c r="M119" s="16"/>
    </row>
    <row r="120" spans="1:13" ht="33" thickBot="1" x14ac:dyDescent="0.25">
      <c r="A120" s="9">
        <v>5100</v>
      </c>
      <c r="B120" s="5">
        <v>230</v>
      </c>
      <c r="C120" s="6">
        <v>1</v>
      </c>
      <c r="D120" s="6">
        <v>1.6</v>
      </c>
      <c r="E120" s="7" t="s">
        <v>117</v>
      </c>
      <c r="F120" s="6"/>
      <c r="G120" s="18">
        <f t="shared" si="8"/>
        <v>65285.64</v>
      </c>
      <c r="H120" s="18">
        <f t="shared" si="9"/>
        <v>32714.36</v>
      </c>
      <c r="I120" s="18">
        <v>98000</v>
      </c>
      <c r="J120" s="15"/>
      <c r="K120" s="15"/>
      <c r="L120" s="15"/>
      <c r="M120" s="16"/>
    </row>
    <row r="121" spans="1:13" ht="33" thickBot="1" x14ac:dyDescent="0.25">
      <c r="A121" s="9">
        <v>5100</v>
      </c>
      <c r="B121" s="5">
        <v>240</v>
      </c>
      <c r="C121" s="6">
        <v>1</v>
      </c>
      <c r="D121" s="6">
        <v>1.6</v>
      </c>
      <c r="E121" s="7" t="s">
        <v>118</v>
      </c>
      <c r="F121" s="6"/>
      <c r="G121" s="18">
        <f t="shared" si="8"/>
        <v>1370.9984400000001</v>
      </c>
      <c r="H121" s="18">
        <f t="shared" si="9"/>
        <v>687.00156000000004</v>
      </c>
      <c r="I121" s="18">
        <v>2058</v>
      </c>
      <c r="J121" s="15"/>
      <c r="K121" s="15"/>
      <c r="L121" s="15"/>
      <c r="M121" s="16"/>
    </row>
    <row r="122" spans="1:13" ht="49" thickBot="1" x14ac:dyDescent="0.25">
      <c r="A122" s="5">
        <v>6400</v>
      </c>
      <c r="B122" s="5">
        <v>390</v>
      </c>
      <c r="C122" s="6">
        <v>2</v>
      </c>
      <c r="D122" s="6" t="s">
        <v>144</v>
      </c>
      <c r="E122" s="7" t="s">
        <v>119</v>
      </c>
      <c r="F122" s="6"/>
      <c r="G122" s="18">
        <f t="shared" si="8"/>
        <v>159883.20000000001</v>
      </c>
      <c r="H122" s="18">
        <f t="shared" si="9"/>
        <v>80116.800000000003</v>
      </c>
      <c r="I122" s="18">
        <v>240000</v>
      </c>
      <c r="J122" s="15"/>
      <c r="K122" s="15"/>
      <c r="L122" s="15"/>
      <c r="M122" s="16"/>
    </row>
    <row r="123" spans="1:13" ht="49" thickBot="1" x14ac:dyDescent="0.25">
      <c r="A123" s="5">
        <v>6400</v>
      </c>
      <c r="B123" s="5">
        <v>520</v>
      </c>
      <c r="C123" s="6">
        <v>2</v>
      </c>
      <c r="D123" s="6" t="s">
        <v>144</v>
      </c>
      <c r="E123" s="7" t="s">
        <v>120</v>
      </c>
      <c r="F123" s="6"/>
      <c r="G123" s="18">
        <f t="shared" si="8"/>
        <v>29978.1</v>
      </c>
      <c r="H123" s="18">
        <f t="shared" si="9"/>
        <v>15021.9</v>
      </c>
      <c r="I123" s="18">
        <v>45000</v>
      </c>
      <c r="J123" s="15"/>
      <c r="K123" s="15"/>
      <c r="L123" s="15"/>
      <c r="M123" s="16"/>
    </row>
    <row r="124" spans="1:13" ht="49" thickBot="1" x14ac:dyDescent="0.25">
      <c r="A124" s="9">
        <v>5100</v>
      </c>
      <c r="B124" s="9">
        <v>120</v>
      </c>
      <c r="C124" s="6">
        <v>2</v>
      </c>
      <c r="D124" s="6" t="s">
        <v>144</v>
      </c>
      <c r="E124" s="10" t="s">
        <v>121</v>
      </c>
      <c r="F124" s="6"/>
      <c r="G124" s="18">
        <f t="shared" si="8"/>
        <v>1444404.8141999999</v>
      </c>
      <c r="H124" s="18">
        <f t="shared" si="9"/>
        <v>723785.18579999998</v>
      </c>
      <c r="I124" s="18">
        <v>2168190</v>
      </c>
      <c r="J124" s="15"/>
      <c r="K124" s="15"/>
      <c r="L124" s="15"/>
      <c r="M124" s="16"/>
    </row>
    <row r="125" spans="1:13" ht="33" thickBot="1" x14ac:dyDescent="0.25">
      <c r="A125" s="9">
        <v>5100</v>
      </c>
      <c r="B125" s="5">
        <v>220</v>
      </c>
      <c r="C125" s="6">
        <v>2</v>
      </c>
      <c r="D125" s="6" t="s">
        <v>144</v>
      </c>
      <c r="E125" s="7" t="s">
        <v>122</v>
      </c>
      <c r="F125" s="7"/>
      <c r="G125" s="18">
        <f t="shared" si="8"/>
        <v>110497.27806</v>
      </c>
      <c r="H125" s="18">
        <f t="shared" si="9"/>
        <v>55369.721940000003</v>
      </c>
      <c r="I125" s="18">
        <v>165867</v>
      </c>
      <c r="J125" s="15"/>
      <c r="K125" s="15"/>
      <c r="L125" s="15"/>
      <c r="M125" s="16"/>
    </row>
    <row r="126" spans="1:13" ht="33" thickBot="1" x14ac:dyDescent="0.25">
      <c r="A126" s="9">
        <v>5100</v>
      </c>
      <c r="B126" s="5">
        <v>240</v>
      </c>
      <c r="C126" s="6">
        <v>2</v>
      </c>
      <c r="D126" s="6" t="s">
        <v>144</v>
      </c>
      <c r="E126" s="7" t="s">
        <v>123</v>
      </c>
      <c r="F126" s="7"/>
      <c r="G126" s="18">
        <f t="shared" si="8"/>
        <v>14444.11476</v>
      </c>
      <c r="H126" s="18">
        <f t="shared" si="9"/>
        <v>7237.8852400000005</v>
      </c>
      <c r="I126" s="18">
        <v>21682</v>
      </c>
      <c r="J126" s="15"/>
      <c r="K126" s="15"/>
      <c r="L126" s="15"/>
      <c r="M126" s="16"/>
    </row>
    <row r="127" spans="1:13" ht="49" thickBot="1" x14ac:dyDescent="0.25">
      <c r="A127" s="9">
        <v>5100</v>
      </c>
      <c r="B127" s="9">
        <v>150</v>
      </c>
      <c r="C127" s="6">
        <v>2</v>
      </c>
      <c r="D127" s="6" t="s">
        <v>144</v>
      </c>
      <c r="E127" s="10" t="s">
        <v>124</v>
      </c>
      <c r="F127" s="6"/>
      <c r="G127" s="18">
        <f t="shared" si="8"/>
        <v>495637.92</v>
      </c>
      <c r="H127" s="18">
        <f t="shared" si="9"/>
        <v>248362.08000000002</v>
      </c>
      <c r="I127" s="18">
        <v>744000</v>
      </c>
      <c r="J127" s="15"/>
      <c r="K127" s="15"/>
      <c r="L127" s="15"/>
      <c r="M127" s="16"/>
    </row>
    <row r="128" spans="1:13" ht="33" thickBot="1" x14ac:dyDescent="0.25">
      <c r="A128" s="9">
        <v>5100</v>
      </c>
      <c r="B128" s="5">
        <v>220</v>
      </c>
      <c r="C128" s="6">
        <v>2</v>
      </c>
      <c r="D128" s="6" t="s">
        <v>144</v>
      </c>
      <c r="E128" s="7" t="s">
        <v>125</v>
      </c>
      <c r="F128" s="7"/>
      <c r="G128" s="18">
        <f t="shared" si="8"/>
        <v>37916.300880000003</v>
      </c>
      <c r="H128" s="18">
        <f t="shared" si="9"/>
        <v>18999.699120000001</v>
      </c>
      <c r="I128" s="18">
        <v>56916</v>
      </c>
      <c r="J128" s="15"/>
      <c r="K128" s="15"/>
      <c r="L128" s="15"/>
      <c r="M128" s="16"/>
    </row>
    <row r="129" spans="1:17" ht="33" thickBot="1" x14ac:dyDescent="0.25">
      <c r="A129" s="9">
        <v>5100</v>
      </c>
      <c r="B129" s="5">
        <v>240</v>
      </c>
      <c r="C129" s="6">
        <v>2</v>
      </c>
      <c r="D129" s="6" t="s">
        <v>144</v>
      </c>
      <c r="E129" s="7" t="s">
        <v>126</v>
      </c>
      <c r="F129" s="7"/>
      <c r="G129" s="18">
        <f t="shared" si="8"/>
        <v>24781.896000000001</v>
      </c>
      <c r="H129" s="18">
        <f t="shared" si="9"/>
        <v>12418.103999999999</v>
      </c>
      <c r="I129" s="18">
        <v>37200</v>
      </c>
      <c r="J129" s="15"/>
      <c r="K129" s="15"/>
      <c r="L129" s="15"/>
      <c r="M129" s="16"/>
    </row>
    <row r="130" spans="1:17" s="28" customFormat="1" ht="17" thickBot="1" x14ac:dyDescent="0.25">
      <c r="A130" s="5">
        <v>7200</v>
      </c>
      <c r="B130" s="5">
        <v>790</v>
      </c>
      <c r="C130" s="6">
        <v>2</v>
      </c>
      <c r="D130" s="6" t="s">
        <v>150</v>
      </c>
      <c r="E130" s="7" t="s">
        <v>151</v>
      </c>
      <c r="F130" s="6"/>
      <c r="G130" s="27">
        <f t="shared" si="8"/>
        <v>264161.68776</v>
      </c>
      <c r="H130" s="27">
        <f t="shared" si="9"/>
        <v>132370.31224</v>
      </c>
      <c r="I130" s="18">
        <v>396532</v>
      </c>
      <c r="J130" s="25"/>
      <c r="K130" s="25"/>
      <c r="L130" s="25"/>
      <c r="M130" s="24"/>
      <c r="Q130" s="29"/>
    </row>
    <row r="131" spans="1:17" ht="48" x14ac:dyDescent="0.2">
      <c r="A131" s="19">
        <v>7730</v>
      </c>
      <c r="B131" s="19">
        <v>310</v>
      </c>
      <c r="C131" s="20">
        <v>2</v>
      </c>
      <c r="D131" s="20" t="s">
        <v>135</v>
      </c>
      <c r="E131" s="21" t="s">
        <v>159</v>
      </c>
      <c r="F131" s="20"/>
      <c r="G131" s="22">
        <v>13324</v>
      </c>
      <c r="H131" s="22">
        <v>6676.4</v>
      </c>
      <c r="I131" s="22">
        <v>20000</v>
      </c>
      <c r="J131" s="24"/>
      <c r="K131" s="24"/>
      <c r="L131" s="25"/>
      <c r="M131" s="16"/>
      <c r="Q131" s="13"/>
    </row>
    <row r="132" spans="1:17" ht="48" x14ac:dyDescent="0.2">
      <c r="A132" s="19">
        <v>6130</v>
      </c>
      <c r="B132" s="19">
        <v>310</v>
      </c>
      <c r="C132" s="20">
        <v>2</v>
      </c>
      <c r="D132" s="20" t="s">
        <v>161</v>
      </c>
      <c r="E132" s="21" t="s">
        <v>152</v>
      </c>
      <c r="F132" s="20"/>
      <c r="G132" s="22">
        <v>19985</v>
      </c>
      <c r="H132" s="22">
        <v>10015</v>
      </c>
      <c r="I132" s="22">
        <v>30000</v>
      </c>
      <c r="J132" s="24"/>
      <c r="K132" s="24"/>
      <c r="L132" s="25"/>
      <c r="M132" s="16"/>
      <c r="Q132" s="13"/>
    </row>
    <row r="133" spans="1:17" ht="33" thickBot="1" x14ac:dyDescent="0.25">
      <c r="A133" s="19">
        <v>5000</v>
      </c>
      <c r="B133" s="19">
        <v>510</v>
      </c>
      <c r="C133" s="20">
        <v>1</v>
      </c>
      <c r="D133" s="20">
        <v>1.1100000000000001</v>
      </c>
      <c r="E133" s="21" t="s">
        <v>153</v>
      </c>
      <c r="F133" s="20"/>
      <c r="G133" s="22">
        <v>7071</v>
      </c>
      <c r="H133" s="23">
        <v>3543</v>
      </c>
      <c r="I133" s="22">
        <v>10614</v>
      </c>
      <c r="J133" s="24"/>
      <c r="K133" s="24"/>
      <c r="L133" s="25"/>
      <c r="M133" s="16"/>
      <c r="Q133" s="13"/>
    </row>
    <row r="134" spans="1:17" ht="81" thickBot="1" x14ac:dyDescent="0.25">
      <c r="A134" s="9">
        <v>5000</v>
      </c>
      <c r="B134" s="9">
        <v>120</v>
      </c>
      <c r="C134" s="6">
        <v>1</v>
      </c>
      <c r="D134" s="6">
        <v>1.1200000000000001</v>
      </c>
      <c r="E134" s="10" t="s">
        <v>160</v>
      </c>
      <c r="F134" s="6">
        <v>2</v>
      </c>
      <c r="G134" s="18">
        <v>67051</v>
      </c>
      <c r="H134" s="18">
        <v>33599</v>
      </c>
      <c r="I134" s="18">
        <v>100650</v>
      </c>
      <c r="J134" s="24"/>
      <c r="K134" s="24"/>
      <c r="L134" s="25"/>
      <c r="M134" s="16"/>
      <c r="Q134" s="13"/>
    </row>
    <row r="135" spans="1:17" ht="33" thickBot="1" x14ac:dyDescent="0.25">
      <c r="A135" s="9">
        <v>5000</v>
      </c>
      <c r="B135" s="5">
        <v>210</v>
      </c>
      <c r="C135" s="6">
        <v>1</v>
      </c>
      <c r="D135" s="6">
        <v>1.1200000000000001</v>
      </c>
      <c r="E135" s="7" t="s">
        <v>154</v>
      </c>
      <c r="F135" s="6"/>
      <c r="G135" s="18">
        <v>7543</v>
      </c>
      <c r="H135" s="18">
        <v>3780</v>
      </c>
      <c r="I135" s="18">
        <v>11323</v>
      </c>
      <c r="J135" s="24"/>
      <c r="K135" s="24"/>
      <c r="L135" s="25"/>
      <c r="M135" s="16"/>
      <c r="Q135" s="13"/>
    </row>
    <row r="136" spans="1:17" ht="33" thickBot="1" x14ac:dyDescent="0.25">
      <c r="A136" s="9">
        <v>5000</v>
      </c>
      <c r="B136" s="5">
        <v>220</v>
      </c>
      <c r="C136" s="6">
        <v>1</v>
      </c>
      <c r="D136" s="6">
        <v>1.1200000000000001</v>
      </c>
      <c r="E136" s="7" t="s">
        <v>155</v>
      </c>
      <c r="F136" s="6"/>
      <c r="G136" s="18">
        <v>5130</v>
      </c>
      <c r="H136" s="18">
        <v>2570</v>
      </c>
      <c r="I136" s="18">
        <v>7700</v>
      </c>
      <c r="J136" s="24"/>
      <c r="K136" s="24"/>
      <c r="L136" s="25"/>
      <c r="M136" s="16"/>
      <c r="Q136" s="13"/>
    </row>
    <row r="137" spans="1:17" ht="33" thickBot="1" x14ac:dyDescent="0.25">
      <c r="A137" s="9">
        <v>5000</v>
      </c>
      <c r="B137" s="5">
        <v>230</v>
      </c>
      <c r="C137" s="6">
        <v>1</v>
      </c>
      <c r="D137" s="6">
        <v>1.1200000000000001</v>
      </c>
      <c r="E137" s="7" t="s">
        <v>156</v>
      </c>
      <c r="F137" s="6"/>
      <c r="G137" s="18">
        <v>13057</v>
      </c>
      <c r="H137" s="18">
        <v>6543</v>
      </c>
      <c r="I137" s="18">
        <v>19600</v>
      </c>
      <c r="J137" s="24"/>
      <c r="K137" s="24"/>
      <c r="L137" s="25"/>
      <c r="M137" s="16"/>
      <c r="Q137" s="13"/>
    </row>
    <row r="138" spans="1:17" ht="33" thickBot="1" x14ac:dyDescent="0.25">
      <c r="A138" s="9">
        <v>5000</v>
      </c>
      <c r="B138" s="5">
        <v>240</v>
      </c>
      <c r="C138" s="6">
        <v>1</v>
      </c>
      <c r="D138" s="6">
        <v>1.1200000000000001</v>
      </c>
      <c r="E138" s="7" t="s">
        <v>157</v>
      </c>
      <c r="F138" s="6"/>
      <c r="G138" s="18">
        <v>75</v>
      </c>
      <c r="H138" s="18">
        <v>38</v>
      </c>
      <c r="I138" s="18">
        <v>113</v>
      </c>
      <c r="J138" s="24"/>
      <c r="K138" s="24"/>
      <c r="L138" s="25"/>
      <c r="M138" s="16"/>
      <c r="Q138" s="13"/>
    </row>
    <row r="139" spans="1:17" x14ac:dyDescent="0.2">
      <c r="A139" s="19"/>
      <c r="B139" s="19"/>
      <c r="C139" s="20"/>
      <c r="D139" s="20"/>
      <c r="E139" s="21"/>
      <c r="F139" s="20"/>
      <c r="G139" s="22"/>
      <c r="H139" s="22"/>
      <c r="I139" s="22"/>
      <c r="J139" s="15"/>
      <c r="K139" s="15"/>
      <c r="L139" s="15"/>
      <c r="M139" s="16"/>
      <c r="Q139" s="13"/>
    </row>
    <row r="140" spans="1:17" x14ac:dyDescent="0.2">
      <c r="A140" s="19"/>
      <c r="B140" s="19"/>
      <c r="C140" s="20"/>
      <c r="D140" s="20"/>
      <c r="E140" s="21"/>
      <c r="F140" s="20"/>
      <c r="G140" s="22"/>
      <c r="H140" s="22"/>
      <c r="I140" s="22"/>
      <c r="J140" s="15"/>
      <c r="K140" s="15"/>
      <c r="L140" s="15"/>
      <c r="M140" s="16"/>
      <c r="Q140" s="13"/>
    </row>
    <row r="141" spans="1:17" x14ac:dyDescent="0.2">
      <c r="A141" s="19"/>
      <c r="B141" s="19"/>
      <c r="C141" s="20"/>
      <c r="D141" s="20"/>
      <c r="E141" s="21"/>
      <c r="F141" s="20"/>
      <c r="G141" s="22"/>
      <c r="H141" s="22"/>
      <c r="I141" s="22"/>
      <c r="J141" s="15"/>
      <c r="K141" s="15"/>
      <c r="L141" s="15"/>
      <c r="M141" s="16"/>
      <c r="Q141" s="13"/>
    </row>
    <row r="142" spans="1:17" x14ac:dyDescent="0.2">
      <c r="G142" s="26">
        <f>SUM(G10:G138)</f>
        <v>12440106.001740001</v>
      </c>
      <c r="H142" s="26">
        <f>SUM(H10:H138)</f>
        <v>6233637.398260003</v>
      </c>
      <c r="I142" s="30">
        <f>SUM(I10:I138)</f>
        <v>18673743</v>
      </c>
      <c r="J142" s="15"/>
      <c r="K142" s="15"/>
      <c r="L142" s="15"/>
      <c r="M142" s="16"/>
    </row>
    <row r="143" spans="1:17" x14ac:dyDescent="0.2">
      <c r="H143" s="11"/>
      <c r="I143" s="17"/>
    </row>
    <row r="144" spans="1:17" x14ac:dyDescent="0.2">
      <c r="I144" s="26">
        <f>G142+H142</f>
        <v>18673743.400000006</v>
      </c>
    </row>
    <row r="145" spans="7:9" x14ac:dyDescent="0.2">
      <c r="G145" s="31">
        <v>12440106</v>
      </c>
      <c r="H145" s="32">
        <v>6233637</v>
      </c>
      <c r="I145" s="33">
        <f>SUM(G145:H145)</f>
        <v>18673743</v>
      </c>
    </row>
    <row r="146" spans="7:9" x14ac:dyDescent="0.2">
      <c r="H146" s="13"/>
    </row>
    <row r="147" spans="7:9" x14ac:dyDescent="0.2">
      <c r="G147" s="13"/>
      <c r="H147" s="13"/>
      <c r="I147" s="13"/>
    </row>
    <row r="148" spans="7:9" x14ac:dyDescent="0.2">
      <c r="G148" s="12"/>
    </row>
  </sheetData>
  <autoFilter ref="A9:Q139" xr:uid="{00000000-0009-0000-0000-000000000000}"/>
  <mergeCells count="5">
    <mergeCell ref="A1:D2"/>
    <mergeCell ref="H1:I3"/>
    <mergeCell ref="A3:D4"/>
    <mergeCell ref="A6:I6"/>
    <mergeCell ref="A7:I7"/>
  </mergeCells>
  <printOptions gridLines="1"/>
  <pageMargins left="0.45" right="0.45" top="0.5" bottom="0.5" header="0.3" footer="0.3"/>
  <pageSetup scale="7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E185CC864CA0488BD65414DBFC3208" ma:contentTypeVersion="27" ma:contentTypeDescription="Create a new document." ma:contentTypeScope="" ma:versionID="c0ce5f7ccb2aae042f05c1180c2f4c79">
  <xsd:schema xmlns:xsd="http://www.w3.org/2001/XMLSchema" xmlns:xs="http://www.w3.org/2001/XMLSchema" xmlns:p="http://schemas.microsoft.com/office/2006/metadata/properties" xmlns:ns3="6175c4d1-a53c-410c-92b6-74bcb683b4aa" xmlns:ns4="ef373230-e173-4e6a-8f42-59bce9da1dde" targetNamespace="http://schemas.microsoft.com/office/2006/metadata/properties" ma:root="true" ma:fieldsID="8731302c6ba4d8906972d07fa2c13ff8" ns3:_="" ns4:_="">
    <xsd:import namespace="6175c4d1-a53c-410c-92b6-74bcb683b4aa"/>
    <xsd:import namespace="ef373230-e173-4e6a-8f42-59bce9da1dde"/>
    <xsd:element name="properties">
      <xsd:complexType>
        <xsd:sequence>
          <xsd:element name="documentManagement">
            <xsd:complexType>
              <xsd:all>
                <xsd:element ref="ns3:NotebookType" minOccurs="0"/>
                <xsd:element ref="ns3:FolderType" minOccurs="0"/>
                <xsd:element ref="ns3:Owner" minOccurs="0"/>
                <xsd:element ref="ns3:DefaultSectionNames" minOccurs="0"/>
                <xsd:element ref="ns3:Templates" minOccurs="0"/>
                <xsd:element ref="ns3:CultureName" minOccurs="0"/>
                <xsd:element ref="ns3:AppVersion" minOccurs="0"/>
                <xsd:element ref="ns3:Leaders" minOccurs="0"/>
                <xsd:element ref="ns3:Members" minOccurs="0"/>
                <xsd:element ref="ns3:Member_Groups" minOccurs="0"/>
                <xsd:element ref="ns3:Invited_Leaders" minOccurs="0"/>
                <xsd:element ref="ns3:Invited_Members" minOccurs="0"/>
                <xsd:element ref="ns3:Self_Registration_Enabled" minOccurs="0"/>
                <xsd:element ref="ns3:Has_Leaders_Only_SectionGroup" minOccurs="0"/>
                <xsd:element ref="ns3:Is_Collaboration_Space_Locked"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75c4d1-a53c-410c-92b6-74bcb683b4aa" elementFormDefault="qualified">
    <xsd:import namespace="http://schemas.microsoft.com/office/2006/documentManagement/types"/>
    <xsd:import namespace="http://schemas.microsoft.com/office/infopath/2007/PartnerControls"/>
    <xsd:element name="NotebookType" ma:index="8" nillable="true" ma:displayName="Notebook Type" ma:internalName="NotebookType">
      <xsd:simpleType>
        <xsd:restriction base="dms:Text"/>
      </xsd:simpleType>
    </xsd:element>
    <xsd:element name="FolderType" ma:index="9" nillable="true" ma:displayName="Folder Type" ma:internalName="FolderType">
      <xsd:simpleType>
        <xsd:restriction base="dms:Text"/>
      </xsd:simpleType>
    </xsd:element>
    <xsd:element name="Owner" ma:index="10" nillable="true" ma:displayName="Owner"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faultSectionNames" ma:index="11" nillable="true" ma:displayName="Default Section Names" ma:internalName="DefaultSectionNames">
      <xsd:simpleType>
        <xsd:restriction base="dms:Note">
          <xsd:maxLength value="255"/>
        </xsd:restriction>
      </xsd:simpleType>
    </xsd:element>
    <xsd:element name="Templates" ma:index="12" nillable="true" ma:displayName="Templates" ma:internalName="Templates">
      <xsd:simpleType>
        <xsd:restriction base="dms:Note">
          <xsd:maxLength value="255"/>
        </xsd:restriction>
      </xsd:simpleType>
    </xsd:element>
    <xsd:element name="CultureName" ma:index="13" nillable="true" ma:displayName="Culture Name" ma:internalName="CultureName">
      <xsd:simpleType>
        <xsd:restriction base="dms:Text"/>
      </xsd:simpleType>
    </xsd:element>
    <xsd:element name="AppVersion" ma:index="14" nillable="true" ma:displayName="App Version" ma:internalName="AppVersion">
      <xsd:simpleType>
        <xsd:restriction base="dms:Text"/>
      </xsd:simpleType>
    </xsd:element>
    <xsd:element name="Leaders" ma:index="15" nillable="true" ma:displayName="Leaders" ma:internalName="Lead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s" ma:index="16" nillable="true" ma:displayName="Members" ma:internalName="Memb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mber_Groups" ma:index="17" nillable="true" ma:displayName="Member Groups" ma:internalName="Member_Group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nvited_Leaders" ma:index="18" nillable="true" ma:displayName="Invited Leaders" ma:internalName="Invited_Leaders">
      <xsd:simpleType>
        <xsd:restriction base="dms:Note">
          <xsd:maxLength value="255"/>
        </xsd:restriction>
      </xsd:simpleType>
    </xsd:element>
    <xsd:element name="Invited_Members" ma:index="19" nillable="true" ma:displayName="Invited Members" ma:internalName="Invited_Members">
      <xsd:simpleType>
        <xsd:restriction base="dms:Note">
          <xsd:maxLength value="255"/>
        </xsd:restriction>
      </xsd:simpleType>
    </xsd:element>
    <xsd:element name="Self_Registration_Enabled" ma:index="20" nillable="true" ma:displayName="Self Registration Enabled" ma:internalName="Self_Registration_Enabled">
      <xsd:simpleType>
        <xsd:restriction base="dms:Boolean"/>
      </xsd:simpleType>
    </xsd:element>
    <xsd:element name="Has_Leaders_Only_SectionGroup" ma:index="21" nillable="true" ma:displayName="Has Leaders Only SectionGroup" ma:internalName="Has_Leaders_Only_SectionGroup">
      <xsd:simpleType>
        <xsd:restriction base="dms:Boolean"/>
      </xsd:simpleType>
    </xsd:element>
    <xsd:element name="Is_Collaboration_Space_Locked" ma:index="22" nillable="true" ma:displayName="Is Collaboration Space Locked" ma:internalName="Is_Collaboration_Space_Locked">
      <xsd:simpleType>
        <xsd:restriction base="dms:Boolean"/>
      </xsd:simpleType>
    </xsd:element>
    <xsd:element name="MediaServiceMetadata" ma:index="26" nillable="true" ma:displayName="MediaServiceMetadata" ma:hidden="true" ma:internalName="MediaServiceMetadata" ma:readOnly="true">
      <xsd:simpleType>
        <xsd:restriction base="dms:Note"/>
      </xsd:simpleType>
    </xsd:element>
    <xsd:element name="MediaServiceFastMetadata" ma:index="27" nillable="true" ma:displayName="MediaServiceFastMetadata" ma:hidden="true" ma:internalName="MediaServiceFastMetadata" ma:readOnly="true">
      <xsd:simpleType>
        <xsd:restriction base="dms:Note"/>
      </xsd:simpleType>
    </xsd:element>
    <xsd:element name="MediaServiceAutoKeyPoints" ma:index="28" nillable="true" ma:displayName="MediaServiceAutoKeyPoints" ma:hidden="true" ma:internalName="MediaServiceAutoKeyPoints" ma:readOnly="true">
      <xsd:simpleType>
        <xsd:restriction base="dms:Note"/>
      </xsd:simpleType>
    </xsd:element>
    <xsd:element name="MediaServiceKeyPoints" ma:index="29" nillable="true" ma:displayName="KeyPoints" ma:internalName="MediaServiceKeyPoints" ma:readOnly="true">
      <xsd:simpleType>
        <xsd:restriction base="dms:Note">
          <xsd:maxLength value="255"/>
        </xsd:restriction>
      </xsd:simpleType>
    </xsd:element>
    <xsd:element name="MediaServiceDateTaken" ma:index="30" nillable="true" ma:displayName="MediaServiceDateTaken" ma:hidden="true" ma:internalName="MediaServiceDateTaken" ma:readOnly="true">
      <xsd:simpleType>
        <xsd:restriction base="dms:Text"/>
      </xsd:simpleType>
    </xsd:element>
    <xsd:element name="MediaServiceAutoTags" ma:index="31" nillable="true" ma:displayName="Tags" ma:internalName="MediaServiceAutoTags"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f373230-e173-4e6a-8f42-59bce9da1dde" elementFormDefault="qualified">
    <xsd:import namespace="http://schemas.microsoft.com/office/2006/documentManagement/types"/>
    <xsd:import namespace="http://schemas.microsoft.com/office/infopath/2007/PartnerControls"/>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description="" ma:internalName="SharedWithDetails" ma:readOnly="true">
      <xsd:simpleType>
        <xsd:restriction base="dms:Note">
          <xsd:maxLength value="255"/>
        </xsd:restriction>
      </xsd:simpleType>
    </xsd:element>
    <xsd:element name="SharingHintHash" ma:index="25"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olderType xmlns="6175c4d1-a53c-410c-92b6-74bcb683b4aa" xsi:nil="true"/>
    <Invited_Members xmlns="6175c4d1-a53c-410c-92b6-74bcb683b4aa" xsi:nil="true"/>
    <CultureName xmlns="6175c4d1-a53c-410c-92b6-74bcb683b4aa" xsi:nil="true"/>
    <AppVersion xmlns="6175c4d1-a53c-410c-92b6-74bcb683b4aa" xsi:nil="true"/>
    <Owner xmlns="6175c4d1-a53c-410c-92b6-74bcb683b4aa">
      <UserInfo>
        <DisplayName/>
        <AccountId xsi:nil="true"/>
        <AccountType/>
      </UserInfo>
    </Owner>
    <Members xmlns="6175c4d1-a53c-410c-92b6-74bcb683b4aa">
      <UserInfo>
        <DisplayName/>
        <AccountId xsi:nil="true"/>
        <AccountType/>
      </UserInfo>
    </Members>
    <Member_Groups xmlns="6175c4d1-a53c-410c-92b6-74bcb683b4aa">
      <UserInfo>
        <DisplayName/>
        <AccountId xsi:nil="true"/>
        <AccountType/>
      </UserInfo>
    </Member_Groups>
    <Is_Collaboration_Space_Locked xmlns="6175c4d1-a53c-410c-92b6-74bcb683b4aa" xsi:nil="true"/>
    <Invited_Leaders xmlns="6175c4d1-a53c-410c-92b6-74bcb683b4aa" xsi:nil="true"/>
    <NotebookType xmlns="6175c4d1-a53c-410c-92b6-74bcb683b4aa" xsi:nil="true"/>
    <Has_Leaders_Only_SectionGroup xmlns="6175c4d1-a53c-410c-92b6-74bcb683b4aa" xsi:nil="true"/>
    <DefaultSectionNames xmlns="6175c4d1-a53c-410c-92b6-74bcb683b4aa" xsi:nil="true"/>
    <Leaders xmlns="6175c4d1-a53c-410c-92b6-74bcb683b4aa">
      <UserInfo>
        <DisplayName/>
        <AccountId xsi:nil="true"/>
        <AccountType/>
      </UserInfo>
    </Leaders>
    <Templates xmlns="6175c4d1-a53c-410c-92b6-74bcb683b4aa" xsi:nil="true"/>
    <Self_Registration_Enabled xmlns="6175c4d1-a53c-410c-92b6-74bcb683b4aa" xsi:nil="true"/>
  </documentManagement>
</p:properties>
</file>

<file path=customXml/itemProps1.xml><?xml version="1.0" encoding="utf-8"?>
<ds:datastoreItem xmlns:ds="http://schemas.openxmlformats.org/officeDocument/2006/customXml" ds:itemID="{A6D936F8-FE8D-4E19-8EA6-44E86565289D}">
  <ds:schemaRefs>
    <ds:schemaRef ds:uri="http://schemas.microsoft.com/sharepoint/v3/contenttype/forms"/>
  </ds:schemaRefs>
</ds:datastoreItem>
</file>

<file path=customXml/itemProps2.xml><?xml version="1.0" encoding="utf-8"?>
<ds:datastoreItem xmlns:ds="http://schemas.openxmlformats.org/officeDocument/2006/customXml" ds:itemID="{6006FDB2-0D82-4FE5-9A83-3FB95FCF7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75c4d1-a53c-410c-92b6-74bcb683b4aa"/>
    <ds:schemaRef ds:uri="ef373230-e173-4e6a-8f42-59bce9da1d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1D9630B-119C-40F2-A3DA-70F1F5262772}">
  <ds:schemaRefs>
    <ds:schemaRef ds:uri="http://schemas.microsoft.com/office/2006/documentManagement/types"/>
    <ds:schemaRef ds:uri="http://purl.org/dc/terms/"/>
    <ds:schemaRef ds:uri="http://schemas.openxmlformats.org/package/2006/metadata/core-properties"/>
    <ds:schemaRef ds:uri="http://purl.org/dc/elements/1.1/"/>
    <ds:schemaRef ds:uri="6175c4d1-a53c-410c-92b6-74bcb683b4aa"/>
    <ds:schemaRef ds:uri="http://schemas.microsoft.com/office/2006/metadata/properties"/>
    <ds:schemaRef ds:uri="http://schemas.microsoft.com/office/infopath/2007/PartnerControls"/>
    <ds:schemaRef ds:uri="ef373230-e173-4e6a-8f42-59bce9da1d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10</vt:i4>
      </vt:variant>
    </vt:vector>
  </HeadingPairs>
  <TitlesOfParts>
    <vt:vector size="11" baseType="lpstr">
      <vt:lpstr>Ken FINAL</vt:lpstr>
      <vt:lpstr>Account_Title</vt:lpstr>
      <vt:lpstr>Activity_Number</vt:lpstr>
      <vt:lpstr>Amount_for_1_3_allocation</vt:lpstr>
      <vt:lpstr>Amount_for_2_3_allocation</vt:lpstr>
      <vt:lpstr>FTE__Position</vt:lpstr>
      <vt:lpstr>Function</vt:lpstr>
      <vt:lpstr>Object</vt:lpstr>
      <vt:lpstr>'Ken FINAL'!Print_Area</vt:lpstr>
      <vt:lpstr>Total_allocation</vt:lpstr>
      <vt:lpstr>Use_of__Funds_Number</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Talley, Lynn</dc:creator>
  <cp:lastModifiedBy>Microsoft Office User</cp:lastModifiedBy>
  <cp:lastPrinted>2022-02-08T21:11:35Z</cp:lastPrinted>
  <dcterms:created xsi:type="dcterms:W3CDTF">2021-06-09T18:28:06Z</dcterms:created>
  <dcterms:modified xsi:type="dcterms:W3CDTF">2022-04-11T17:52:34Z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0x01010065E185CC864CA0488BD65414DBFC3208</vt:lpwstr>
  </property>
</Properties>
</file>